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564" windowWidth="22716" windowHeight="11052" activeTab="1"/>
  </bookViews>
  <sheets>
    <sheet name="Rekapitulace stavby" sheetId="1" r:id="rId1"/>
    <sheet name="z082072018 - Ondříčkova 3..." sheetId="2" r:id="rId2"/>
    <sheet name="Pokyny pro vyplnění" sheetId="3" r:id="rId3"/>
  </sheets>
  <definedNames>
    <definedName name="_xlnm._FilterDatabase" localSheetId="1" hidden="1">'z082072018 - Ondříčkova 3...'!$C$98:$K$380</definedName>
    <definedName name="_xlnm.Print_Titles" localSheetId="0">'Rekapitulace stavby'!$49:$49</definedName>
    <definedName name="_xlnm.Print_Titles" localSheetId="1">'z082072018 - Ondříčkova 3...'!$98:$98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stavby'!$C$39:$AQ$53</definedName>
    <definedName name="_xlnm.Print_Area" localSheetId="1">'z082072018 - Ondříčkova 3...'!$C$4:$J$34,'z082072018 - Ondříčkova 3...'!$C$40:$J$82,'z082072018 - Ondříčkova 3...'!$C$88:$K$380</definedName>
  </definedNames>
  <calcPr calcId="145621"/>
</workbook>
</file>

<file path=xl/calcChain.xml><?xml version="1.0" encoding="utf-8"?>
<calcChain xmlns="http://schemas.openxmlformats.org/spreadsheetml/2006/main">
  <c r="P377" i="2" l="1"/>
  <c r="T362" i="2"/>
  <c r="T361" i="2" s="1"/>
  <c r="T348" i="2"/>
  <c r="R348" i="2"/>
  <c r="T330" i="2"/>
  <c r="R330" i="2"/>
  <c r="P330" i="2"/>
  <c r="J321" i="2"/>
  <c r="J70" i="2" s="1"/>
  <c r="P313" i="2"/>
  <c r="R311" i="2"/>
  <c r="BK311" i="2"/>
  <c r="J311" i="2" s="1"/>
  <c r="J67" i="2" s="1"/>
  <c r="T307" i="2"/>
  <c r="R182" i="2"/>
  <c r="BK136" i="2"/>
  <c r="J136" i="2" s="1"/>
  <c r="J59" i="2" s="1"/>
  <c r="T130" i="2"/>
  <c r="J115" i="2"/>
  <c r="J57" i="2" s="1"/>
  <c r="T106" i="2"/>
  <c r="R106" i="2"/>
  <c r="T101" i="2"/>
  <c r="P101" i="2"/>
  <c r="BK101" i="2"/>
  <c r="AY52" i="1"/>
  <c r="AX52" i="1"/>
  <c r="BI380" i="2"/>
  <c r="BH380" i="2"/>
  <c r="BG380" i="2"/>
  <c r="BE380" i="2"/>
  <c r="T380" i="2"/>
  <c r="T379" i="2" s="1"/>
  <c r="R380" i="2"/>
  <c r="R379" i="2" s="1"/>
  <c r="P380" i="2"/>
  <c r="P379" i="2" s="1"/>
  <c r="BK380" i="2"/>
  <c r="BK379" i="2" s="1"/>
  <c r="J379" i="2" s="1"/>
  <c r="J81" i="2" s="1"/>
  <c r="J380" i="2"/>
  <c r="BF380" i="2" s="1"/>
  <c r="BI378" i="2"/>
  <c r="BH378" i="2"/>
  <c r="BG378" i="2"/>
  <c r="BE378" i="2"/>
  <c r="T378" i="2"/>
  <c r="T377" i="2" s="1"/>
  <c r="T376" i="2" s="1"/>
  <c r="R378" i="2"/>
  <c r="R377" i="2" s="1"/>
  <c r="R376" i="2" s="1"/>
  <c r="P378" i="2"/>
  <c r="BK378" i="2"/>
  <c r="BK377" i="2" s="1"/>
  <c r="J378" i="2"/>
  <c r="BF378" i="2" s="1"/>
  <c r="BI375" i="2"/>
  <c r="BH375" i="2"/>
  <c r="BG375" i="2"/>
  <c r="BE375" i="2"/>
  <c r="T375" i="2"/>
  <c r="R375" i="2"/>
  <c r="P375" i="2"/>
  <c r="BK375" i="2"/>
  <c r="J375" i="2"/>
  <c r="BF375" i="2" s="1"/>
  <c r="BI374" i="2"/>
  <c r="BH374" i="2"/>
  <c r="BG374" i="2"/>
  <c r="BF374" i="2"/>
  <c r="BE374" i="2"/>
  <c r="T374" i="2"/>
  <c r="R374" i="2"/>
  <c r="P374" i="2"/>
  <c r="BK374" i="2"/>
  <c r="J374" i="2"/>
  <c r="BI373" i="2"/>
  <c r="BH373" i="2"/>
  <c r="BG373" i="2"/>
  <c r="BE373" i="2"/>
  <c r="T373" i="2"/>
  <c r="R373" i="2"/>
  <c r="P373" i="2"/>
  <c r="BK373" i="2"/>
  <c r="J373" i="2"/>
  <c r="BF373" i="2" s="1"/>
  <c r="BI372" i="2"/>
  <c r="BH372" i="2"/>
  <c r="BG372" i="2"/>
  <c r="BF372" i="2"/>
  <c r="BE372" i="2"/>
  <c r="T372" i="2"/>
  <c r="R372" i="2"/>
  <c r="P372" i="2"/>
  <c r="BK372" i="2"/>
  <c r="J372" i="2"/>
  <c r="BI371" i="2"/>
  <c r="BH371" i="2"/>
  <c r="BG371" i="2"/>
  <c r="BE371" i="2"/>
  <c r="T371" i="2"/>
  <c r="R371" i="2"/>
  <c r="P371" i="2"/>
  <c r="BK371" i="2"/>
  <c r="J371" i="2"/>
  <c r="BF371" i="2" s="1"/>
  <c r="BI370" i="2"/>
  <c r="BH370" i="2"/>
  <c r="BG370" i="2"/>
  <c r="BF370" i="2"/>
  <c r="BE370" i="2"/>
  <c r="T370" i="2"/>
  <c r="R370" i="2"/>
  <c r="P370" i="2"/>
  <c r="BK370" i="2"/>
  <c r="J370" i="2"/>
  <c r="BI369" i="2"/>
  <c r="BH369" i="2"/>
  <c r="BG369" i="2"/>
  <c r="BE369" i="2"/>
  <c r="T369" i="2"/>
  <c r="R369" i="2"/>
  <c r="P369" i="2"/>
  <c r="BK369" i="2"/>
  <c r="J369" i="2"/>
  <c r="BF369" i="2" s="1"/>
  <c r="BI368" i="2"/>
  <c r="BH368" i="2"/>
  <c r="BG368" i="2"/>
  <c r="BF368" i="2"/>
  <c r="BE368" i="2"/>
  <c r="T368" i="2"/>
  <c r="R368" i="2"/>
  <c r="P368" i="2"/>
  <c r="BK368" i="2"/>
  <c r="J368" i="2"/>
  <c r="BI367" i="2"/>
  <c r="BH367" i="2"/>
  <c r="BG367" i="2"/>
  <c r="BE367" i="2"/>
  <c r="T367" i="2"/>
  <c r="R367" i="2"/>
  <c r="P367" i="2"/>
  <c r="BK367" i="2"/>
  <c r="J367" i="2"/>
  <c r="BF367" i="2" s="1"/>
  <c r="BI366" i="2"/>
  <c r="BH366" i="2"/>
  <c r="BG366" i="2"/>
  <c r="BF366" i="2"/>
  <c r="BE366" i="2"/>
  <c r="T366" i="2"/>
  <c r="R366" i="2"/>
  <c r="P366" i="2"/>
  <c r="BK366" i="2"/>
  <c r="J366" i="2"/>
  <c r="BI365" i="2"/>
  <c r="BH365" i="2"/>
  <c r="BG365" i="2"/>
  <c r="BE365" i="2"/>
  <c r="T365" i="2"/>
  <c r="R365" i="2"/>
  <c r="P365" i="2"/>
  <c r="BK365" i="2"/>
  <c r="J365" i="2"/>
  <c r="BF365" i="2" s="1"/>
  <c r="BI364" i="2"/>
  <c r="BH364" i="2"/>
  <c r="BG364" i="2"/>
  <c r="BF364" i="2"/>
  <c r="BE364" i="2"/>
  <c r="T364" i="2"/>
  <c r="R364" i="2"/>
  <c r="P364" i="2"/>
  <c r="BK364" i="2"/>
  <c r="J364" i="2"/>
  <c r="BI363" i="2"/>
  <c r="BH363" i="2"/>
  <c r="BG363" i="2"/>
  <c r="BE363" i="2"/>
  <c r="T363" i="2"/>
  <c r="R363" i="2"/>
  <c r="P363" i="2"/>
  <c r="P362" i="2" s="1"/>
  <c r="P361" i="2" s="1"/>
  <c r="BK363" i="2"/>
  <c r="J363" i="2"/>
  <c r="BF363" i="2" s="1"/>
  <c r="BI360" i="2"/>
  <c r="BH360" i="2"/>
  <c r="BG360" i="2"/>
  <c r="BE360" i="2"/>
  <c r="T360" i="2"/>
  <c r="R360" i="2"/>
  <c r="P360" i="2"/>
  <c r="BK360" i="2"/>
  <c r="J360" i="2"/>
  <c r="BF360" i="2" s="1"/>
  <c r="BI359" i="2"/>
  <c r="BH359" i="2"/>
  <c r="BG359" i="2"/>
  <c r="BF359" i="2"/>
  <c r="BE359" i="2"/>
  <c r="T359" i="2"/>
  <c r="R359" i="2"/>
  <c r="P359" i="2"/>
  <c r="BK359" i="2"/>
  <c r="J359" i="2"/>
  <c r="BI358" i="2"/>
  <c r="BH358" i="2"/>
  <c r="BG358" i="2"/>
  <c r="BE358" i="2"/>
  <c r="T358" i="2"/>
  <c r="R358" i="2"/>
  <c r="P358" i="2"/>
  <c r="BK358" i="2"/>
  <c r="J358" i="2"/>
  <c r="BF358" i="2" s="1"/>
  <c r="BI357" i="2"/>
  <c r="BH357" i="2"/>
  <c r="BG357" i="2"/>
  <c r="BF357" i="2"/>
  <c r="BE357" i="2"/>
  <c r="T357" i="2"/>
  <c r="R357" i="2"/>
  <c r="P357" i="2"/>
  <c r="P354" i="2" s="1"/>
  <c r="BK357" i="2"/>
  <c r="BK354" i="2" s="1"/>
  <c r="J354" i="2" s="1"/>
  <c r="J76" i="2" s="1"/>
  <c r="J357" i="2"/>
  <c r="BI355" i="2"/>
  <c r="BH355" i="2"/>
  <c r="BG355" i="2"/>
  <c r="BE355" i="2"/>
  <c r="T355" i="2"/>
  <c r="T354" i="2" s="1"/>
  <c r="R355" i="2"/>
  <c r="R354" i="2" s="1"/>
  <c r="P355" i="2"/>
  <c r="BK355" i="2"/>
  <c r="J355" i="2"/>
  <c r="BF355" i="2" s="1"/>
  <c r="BI352" i="2"/>
  <c r="BH352" i="2"/>
  <c r="BG352" i="2"/>
  <c r="BF352" i="2"/>
  <c r="BE352" i="2"/>
  <c r="T352" i="2"/>
  <c r="R352" i="2"/>
  <c r="P352" i="2"/>
  <c r="BK352" i="2"/>
  <c r="J352" i="2"/>
  <c r="BI351" i="2"/>
  <c r="BH351" i="2"/>
  <c r="BG351" i="2"/>
  <c r="BE351" i="2"/>
  <c r="T351" i="2"/>
  <c r="R351" i="2"/>
  <c r="P351" i="2"/>
  <c r="BK351" i="2"/>
  <c r="J351" i="2"/>
  <c r="BF351" i="2" s="1"/>
  <c r="BI349" i="2"/>
  <c r="BH349" i="2"/>
  <c r="BG349" i="2"/>
  <c r="BF349" i="2"/>
  <c r="BE349" i="2"/>
  <c r="T349" i="2"/>
  <c r="R349" i="2"/>
  <c r="P349" i="2"/>
  <c r="P348" i="2" s="1"/>
  <c r="BK349" i="2"/>
  <c r="BK348" i="2" s="1"/>
  <c r="J348" i="2" s="1"/>
  <c r="J75" i="2" s="1"/>
  <c r="J349" i="2"/>
  <c r="BI347" i="2"/>
  <c r="BH347" i="2"/>
  <c r="BG347" i="2"/>
  <c r="BF347" i="2"/>
  <c r="BE347" i="2"/>
  <c r="T347" i="2"/>
  <c r="R347" i="2"/>
  <c r="P347" i="2"/>
  <c r="BK347" i="2"/>
  <c r="J347" i="2"/>
  <c r="BI346" i="2"/>
  <c r="BH346" i="2"/>
  <c r="BG346" i="2"/>
  <c r="BE346" i="2"/>
  <c r="T346" i="2"/>
  <c r="R346" i="2"/>
  <c r="P346" i="2"/>
  <c r="BK346" i="2"/>
  <c r="J346" i="2"/>
  <c r="BF346" i="2" s="1"/>
  <c r="BI345" i="2"/>
  <c r="BH345" i="2"/>
  <c r="BG345" i="2"/>
  <c r="BF345" i="2"/>
  <c r="BE345" i="2"/>
  <c r="T345" i="2"/>
  <c r="R345" i="2"/>
  <c r="P345" i="2"/>
  <c r="P342" i="2" s="1"/>
  <c r="BK345" i="2"/>
  <c r="BK342" i="2" s="1"/>
  <c r="J342" i="2" s="1"/>
  <c r="J74" i="2" s="1"/>
  <c r="J345" i="2"/>
  <c r="BI343" i="2"/>
  <c r="BH343" i="2"/>
  <c r="BG343" i="2"/>
  <c r="BE343" i="2"/>
  <c r="T343" i="2"/>
  <c r="T342" i="2" s="1"/>
  <c r="R343" i="2"/>
  <c r="R342" i="2" s="1"/>
  <c r="P343" i="2"/>
  <c r="BK343" i="2"/>
  <c r="J343" i="2"/>
  <c r="BF343" i="2" s="1"/>
  <c r="BI341" i="2"/>
  <c r="BH341" i="2"/>
  <c r="BG341" i="2"/>
  <c r="BF341" i="2"/>
  <c r="BE341" i="2"/>
  <c r="T341" i="2"/>
  <c r="R341" i="2"/>
  <c r="P341" i="2"/>
  <c r="BK341" i="2"/>
  <c r="J341" i="2"/>
  <c r="BI340" i="2"/>
  <c r="BH340" i="2"/>
  <c r="BG340" i="2"/>
  <c r="BE340" i="2"/>
  <c r="T340" i="2"/>
  <c r="R340" i="2"/>
  <c r="P340" i="2"/>
  <c r="BK340" i="2"/>
  <c r="J340" i="2"/>
  <c r="BF340" i="2" s="1"/>
  <c r="BI339" i="2"/>
  <c r="BH339" i="2"/>
  <c r="BG339" i="2"/>
  <c r="BF339" i="2"/>
  <c r="BE339" i="2"/>
  <c r="T339" i="2"/>
  <c r="R339" i="2"/>
  <c r="P339" i="2"/>
  <c r="BK339" i="2"/>
  <c r="J339" i="2"/>
  <c r="BI338" i="2"/>
  <c r="BH338" i="2"/>
  <c r="BG338" i="2"/>
  <c r="BF338" i="2"/>
  <c r="BE338" i="2"/>
  <c r="T338" i="2"/>
  <c r="R338" i="2"/>
  <c r="P338" i="2"/>
  <c r="BK338" i="2"/>
  <c r="J338" i="2"/>
  <c r="BI337" i="2"/>
  <c r="BH337" i="2"/>
  <c r="BG337" i="2"/>
  <c r="BF337" i="2"/>
  <c r="BE337" i="2"/>
  <c r="T337" i="2"/>
  <c r="R337" i="2"/>
  <c r="P337" i="2"/>
  <c r="BK337" i="2"/>
  <c r="J337" i="2"/>
  <c r="BI336" i="2"/>
  <c r="BH336" i="2"/>
  <c r="BG336" i="2"/>
  <c r="BE336" i="2"/>
  <c r="T336" i="2"/>
  <c r="R336" i="2"/>
  <c r="P336" i="2"/>
  <c r="BK336" i="2"/>
  <c r="J336" i="2"/>
  <c r="BF336" i="2" s="1"/>
  <c r="BI334" i="2"/>
  <c r="BH334" i="2"/>
  <c r="BG334" i="2"/>
  <c r="BF334" i="2"/>
  <c r="BE334" i="2"/>
  <c r="T334" i="2"/>
  <c r="R334" i="2"/>
  <c r="R333" i="2" s="1"/>
  <c r="P334" i="2"/>
  <c r="BK334" i="2"/>
  <c r="BK333" i="2" s="1"/>
  <c r="J333" i="2" s="1"/>
  <c r="J73" i="2" s="1"/>
  <c r="J334" i="2"/>
  <c r="BI332" i="2"/>
  <c r="BH332" i="2"/>
  <c r="BG332" i="2"/>
  <c r="BF332" i="2"/>
  <c r="BE332" i="2"/>
  <c r="T332" i="2"/>
  <c r="R332" i="2"/>
  <c r="P332" i="2"/>
  <c r="BK332" i="2"/>
  <c r="J332" i="2"/>
  <c r="BI331" i="2"/>
  <c r="BH331" i="2"/>
  <c r="BG331" i="2"/>
  <c r="BE331" i="2"/>
  <c r="T331" i="2"/>
  <c r="R331" i="2"/>
  <c r="P331" i="2"/>
  <c r="BK331" i="2"/>
  <c r="BK330" i="2" s="1"/>
  <c r="J330" i="2" s="1"/>
  <c r="J72" i="2" s="1"/>
  <c r="J331" i="2"/>
  <c r="BF331" i="2" s="1"/>
  <c r="BI328" i="2"/>
  <c r="BH328" i="2"/>
  <c r="BG328" i="2"/>
  <c r="BF328" i="2"/>
  <c r="BE328" i="2"/>
  <c r="T328" i="2"/>
  <c r="R328" i="2"/>
  <c r="R322" i="2" s="1"/>
  <c r="P328" i="2"/>
  <c r="BK328" i="2"/>
  <c r="J328" i="2"/>
  <c r="BI327" i="2"/>
  <c r="BH327" i="2"/>
  <c r="BG327" i="2"/>
  <c r="BF327" i="2"/>
  <c r="BE327" i="2"/>
  <c r="T327" i="2"/>
  <c r="R327" i="2"/>
  <c r="P327" i="2"/>
  <c r="BK327" i="2"/>
  <c r="J327" i="2"/>
  <c r="BI325" i="2"/>
  <c r="BH325" i="2"/>
  <c r="BG325" i="2"/>
  <c r="BF325" i="2"/>
  <c r="BE325" i="2"/>
  <c r="T325" i="2"/>
  <c r="R325" i="2"/>
  <c r="P325" i="2"/>
  <c r="BK325" i="2"/>
  <c r="J325" i="2"/>
  <c r="BI323" i="2"/>
  <c r="BH323" i="2"/>
  <c r="BG323" i="2"/>
  <c r="BE323" i="2"/>
  <c r="T323" i="2"/>
  <c r="T322" i="2" s="1"/>
  <c r="R323" i="2"/>
  <c r="P323" i="2"/>
  <c r="P322" i="2" s="1"/>
  <c r="BK323" i="2"/>
  <c r="BK322" i="2" s="1"/>
  <c r="J322" i="2" s="1"/>
  <c r="J71" i="2" s="1"/>
  <c r="J323" i="2"/>
  <c r="BF323" i="2" s="1"/>
  <c r="BI320" i="2"/>
  <c r="BH320" i="2"/>
  <c r="BG320" i="2"/>
  <c r="BF320" i="2"/>
  <c r="BE320" i="2"/>
  <c r="T320" i="2"/>
  <c r="R320" i="2"/>
  <c r="P320" i="2"/>
  <c r="BK320" i="2"/>
  <c r="J320" i="2"/>
  <c r="BI318" i="2"/>
  <c r="BH318" i="2"/>
  <c r="BG318" i="2"/>
  <c r="BF318" i="2"/>
  <c r="BE318" i="2"/>
  <c r="T318" i="2"/>
  <c r="T317" i="2" s="1"/>
  <c r="R318" i="2"/>
  <c r="R317" i="2" s="1"/>
  <c r="P318" i="2"/>
  <c r="P317" i="2" s="1"/>
  <c r="BK318" i="2"/>
  <c r="BK317" i="2" s="1"/>
  <c r="J317" i="2" s="1"/>
  <c r="J69" i="2" s="1"/>
  <c r="J318" i="2"/>
  <c r="BI316" i="2"/>
  <c r="BH316" i="2"/>
  <c r="BG316" i="2"/>
  <c r="BE316" i="2"/>
  <c r="T316" i="2"/>
  <c r="R316" i="2"/>
  <c r="P316" i="2"/>
  <c r="BK316" i="2"/>
  <c r="J316" i="2"/>
  <c r="BF316" i="2" s="1"/>
  <c r="BI314" i="2"/>
  <c r="BH314" i="2"/>
  <c r="BG314" i="2"/>
  <c r="BE314" i="2"/>
  <c r="T314" i="2"/>
  <c r="T313" i="2" s="1"/>
  <c r="R314" i="2"/>
  <c r="R313" i="2" s="1"/>
  <c r="P314" i="2"/>
  <c r="BK314" i="2"/>
  <c r="J314" i="2"/>
  <c r="BF314" i="2" s="1"/>
  <c r="BI312" i="2"/>
  <c r="BH312" i="2"/>
  <c r="BG312" i="2"/>
  <c r="BF312" i="2"/>
  <c r="BE312" i="2"/>
  <c r="T312" i="2"/>
  <c r="T311" i="2" s="1"/>
  <c r="R312" i="2"/>
  <c r="P312" i="2"/>
  <c r="P311" i="2" s="1"/>
  <c r="BK312" i="2"/>
  <c r="J312" i="2"/>
  <c r="BI310" i="2"/>
  <c r="BH310" i="2"/>
  <c r="BG310" i="2"/>
  <c r="BF310" i="2"/>
  <c r="BE310" i="2"/>
  <c r="T310" i="2"/>
  <c r="R310" i="2"/>
  <c r="P310" i="2"/>
  <c r="BK310" i="2"/>
  <c r="J310" i="2"/>
  <c r="BI309" i="2"/>
  <c r="BH309" i="2"/>
  <c r="BG309" i="2"/>
  <c r="BE309" i="2"/>
  <c r="T309" i="2"/>
  <c r="R309" i="2"/>
  <c r="P309" i="2"/>
  <c r="BK309" i="2"/>
  <c r="J309" i="2"/>
  <c r="BF309" i="2" s="1"/>
  <c r="BI308" i="2"/>
  <c r="BH308" i="2"/>
  <c r="BG308" i="2"/>
  <c r="BF308" i="2"/>
  <c r="BE308" i="2"/>
  <c r="T308" i="2"/>
  <c r="R308" i="2"/>
  <c r="P308" i="2"/>
  <c r="P307" i="2" s="1"/>
  <c r="BK308" i="2"/>
  <c r="BK307" i="2" s="1"/>
  <c r="J307" i="2" s="1"/>
  <c r="J66" i="2" s="1"/>
  <c r="J308" i="2"/>
  <c r="BI306" i="2"/>
  <c r="BH306" i="2"/>
  <c r="BG306" i="2"/>
  <c r="BE306" i="2"/>
  <c r="T306" i="2"/>
  <c r="R306" i="2"/>
  <c r="P306" i="2"/>
  <c r="BK306" i="2"/>
  <c r="J306" i="2"/>
  <c r="BF306" i="2" s="1"/>
  <c r="BI305" i="2"/>
  <c r="BH305" i="2"/>
  <c r="BG305" i="2"/>
  <c r="BF305" i="2"/>
  <c r="BE305" i="2"/>
  <c r="T305" i="2"/>
  <c r="R305" i="2"/>
  <c r="P305" i="2"/>
  <c r="BK305" i="2"/>
  <c r="J305" i="2"/>
  <c r="BI304" i="2"/>
  <c r="BH304" i="2"/>
  <c r="BG304" i="2"/>
  <c r="BF304" i="2"/>
  <c r="BE304" i="2"/>
  <c r="T304" i="2"/>
  <c r="R304" i="2"/>
  <c r="P304" i="2"/>
  <c r="BK304" i="2"/>
  <c r="J304" i="2"/>
  <c r="BI303" i="2"/>
  <c r="BH303" i="2"/>
  <c r="BG303" i="2"/>
  <c r="BF303" i="2"/>
  <c r="BE303" i="2"/>
  <c r="T303" i="2"/>
  <c r="R303" i="2"/>
  <c r="P303" i="2"/>
  <c r="BK303" i="2"/>
  <c r="J303" i="2"/>
  <c r="BI302" i="2"/>
  <c r="BH302" i="2"/>
  <c r="BG302" i="2"/>
  <c r="BE302" i="2"/>
  <c r="T302" i="2"/>
  <c r="R302" i="2"/>
  <c r="P302" i="2"/>
  <c r="BK302" i="2"/>
  <c r="J302" i="2"/>
  <c r="BF302" i="2" s="1"/>
  <c r="BI301" i="2"/>
  <c r="BH301" i="2"/>
  <c r="BG301" i="2"/>
  <c r="BF301" i="2"/>
  <c r="BE301" i="2"/>
  <c r="T301" i="2"/>
  <c r="R301" i="2"/>
  <c r="P301" i="2"/>
  <c r="BK301" i="2"/>
  <c r="J301" i="2"/>
  <c r="BI300" i="2"/>
  <c r="BH300" i="2"/>
  <c r="BG300" i="2"/>
  <c r="BF300" i="2"/>
  <c r="BE300" i="2"/>
  <c r="T300" i="2"/>
  <c r="R300" i="2"/>
  <c r="P300" i="2"/>
  <c r="BK300" i="2"/>
  <c r="J300" i="2"/>
  <c r="BI299" i="2"/>
  <c r="BH299" i="2"/>
  <c r="BG299" i="2"/>
  <c r="BF299" i="2"/>
  <c r="BE299" i="2"/>
  <c r="T299" i="2"/>
  <c r="R299" i="2"/>
  <c r="P299" i="2"/>
  <c r="BK299" i="2"/>
  <c r="J299" i="2"/>
  <c r="BI298" i="2"/>
  <c r="BH298" i="2"/>
  <c r="BG298" i="2"/>
  <c r="BE298" i="2"/>
  <c r="T298" i="2"/>
  <c r="R298" i="2"/>
  <c r="P298" i="2"/>
  <c r="BK298" i="2"/>
  <c r="J298" i="2"/>
  <c r="BF298" i="2" s="1"/>
  <c r="BI297" i="2"/>
  <c r="BH297" i="2"/>
  <c r="BG297" i="2"/>
  <c r="BF297" i="2"/>
  <c r="BE297" i="2"/>
  <c r="T297" i="2"/>
  <c r="R297" i="2"/>
  <c r="P297" i="2"/>
  <c r="BK297" i="2"/>
  <c r="J297" i="2"/>
  <c r="BI296" i="2"/>
  <c r="BH296" i="2"/>
  <c r="BG296" i="2"/>
  <c r="BF296" i="2"/>
  <c r="BE296" i="2"/>
  <c r="T296" i="2"/>
  <c r="R296" i="2"/>
  <c r="P296" i="2"/>
  <c r="BK296" i="2"/>
  <c r="J296" i="2"/>
  <c r="BI295" i="2"/>
  <c r="BH295" i="2"/>
  <c r="BG295" i="2"/>
  <c r="BF295" i="2"/>
  <c r="BE295" i="2"/>
  <c r="T295" i="2"/>
  <c r="R295" i="2"/>
  <c r="P295" i="2"/>
  <c r="BK295" i="2"/>
  <c r="J295" i="2"/>
  <c r="BI294" i="2"/>
  <c r="BH294" i="2"/>
  <c r="BG294" i="2"/>
  <c r="BE294" i="2"/>
  <c r="T294" i="2"/>
  <c r="R294" i="2"/>
  <c r="P294" i="2"/>
  <c r="BK294" i="2"/>
  <c r="J294" i="2"/>
  <c r="BF294" i="2" s="1"/>
  <c r="BI293" i="2"/>
  <c r="BH293" i="2"/>
  <c r="BG293" i="2"/>
  <c r="BF293" i="2"/>
  <c r="BE293" i="2"/>
  <c r="T293" i="2"/>
  <c r="R293" i="2"/>
  <c r="P293" i="2"/>
  <c r="BK293" i="2"/>
  <c r="J293" i="2"/>
  <c r="BI292" i="2"/>
  <c r="BH292" i="2"/>
  <c r="BG292" i="2"/>
  <c r="BF292" i="2"/>
  <c r="BE292" i="2"/>
  <c r="T292" i="2"/>
  <c r="R292" i="2"/>
  <c r="P292" i="2"/>
  <c r="BK292" i="2"/>
  <c r="J292" i="2"/>
  <c r="BI290" i="2"/>
  <c r="BH290" i="2"/>
  <c r="BG290" i="2"/>
  <c r="BF290" i="2"/>
  <c r="BE290" i="2"/>
  <c r="T290" i="2"/>
  <c r="R290" i="2"/>
  <c r="P290" i="2"/>
  <c r="BK290" i="2"/>
  <c r="J290" i="2"/>
  <c r="BI289" i="2"/>
  <c r="BH289" i="2"/>
  <c r="BG289" i="2"/>
  <c r="BE289" i="2"/>
  <c r="T289" i="2"/>
  <c r="R289" i="2"/>
  <c r="P289" i="2"/>
  <c r="BK289" i="2"/>
  <c r="J289" i="2"/>
  <c r="BF289" i="2" s="1"/>
  <c r="BI288" i="2"/>
  <c r="BH288" i="2"/>
  <c r="BG288" i="2"/>
  <c r="BF288" i="2"/>
  <c r="BE288" i="2"/>
  <c r="T288" i="2"/>
  <c r="R288" i="2"/>
  <c r="P288" i="2"/>
  <c r="BK288" i="2"/>
  <c r="J288" i="2"/>
  <c r="BI287" i="2"/>
  <c r="BH287" i="2"/>
  <c r="BG287" i="2"/>
  <c r="BF287" i="2"/>
  <c r="BE287" i="2"/>
  <c r="T287" i="2"/>
  <c r="R287" i="2"/>
  <c r="P287" i="2"/>
  <c r="BK287" i="2"/>
  <c r="J287" i="2"/>
  <c r="BI286" i="2"/>
  <c r="BH286" i="2"/>
  <c r="BG286" i="2"/>
  <c r="BF286" i="2"/>
  <c r="BE286" i="2"/>
  <c r="T286" i="2"/>
  <c r="R286" i="2"/>
  <c r="P286" i="2"/>
  <c r="BK286" i="2"/>
  <c r="J286" i="2"/>
  <c r="BI285" i="2"/>
  <c r="BH285" i="2"/>
  <c r="BG285" i="2"/>
  <c r="BE285" i="2"/>
  <c r="T285" i="2"/>
  <c r="R285" i="2"/>
  <c r="P285" i="2"/>
  <c r="BK285" i="2"/>
  <c r="J285" i="2"/>
  <c r="BF285" i="2" s="1"/>
  <c r="BI284" i="2"/>
  <c r="BH284" i="2"/>
  <c r="BG284" i="2"/>
  <c r="BF284" i="2"/>
  <c r="BE284" i="2"/>
  <c r="T284" i="2"/>
  <c r="R284" i="2"/>
  <c r="P284" i="2"/>
  <c r="BK284" i="2"/>
  <c r="J284" i="2"/>
  <c r="BI283" i="2"/>
  <c r="BH283" i="2"/>
  <c r="BG283" i="2"/>
  <c r="BF283" i="2"/>
  <c r="BE283" i="2"/>
  <c r="T283" i="2"/>
  <c r="R283" i="2"/>
  <c r="P283" i="2"/>
  <c r="BK283" i="2"/>
  <c r="J283" i="2"/>
  <c r="BI282" i="2"/>
  <c r="BH282" i="2"/>
  <c r="BG282" i="2"/>
  <c r="BF282" i="2"/>
  <c r="BE282" i="2"/>
  <c r="T282" i="2"/>
  <c r="R282" i="2"/>
  <c r="P282" i="2"/>
  <c r="BK282" i="2"/>
  <c r="J282" i="2"/>
  <c r="BI281" i="2"/>
  <c r="BH281" i="2"/>
  <c r="BG281" i="2"/>
  <c r="BE281" i="2"/>
  <c r="T281" i="2"/>
  <c r="R281" i="2"/>
  <c r="P281" i="2"/>
  <c r="BK281" i="2"/>
  <c r="J281" i="2"/>
  <c r="BF281" i="2" s="1"/>
  <c r="BI280" i="2"/>
  <c r="BH280" i="2"/>
  <c r="BG280" i="2"/>
  <c r="BF280" i="2"/>
  <c r="BE280" i="2"/>
  <c r="T280" i="2"/>
  <c r="R280" i="2"/>
  <c r="P280" i="2"/>
  <c r="BK280" i="2"/>
  <c r="J280" i="2"/>
  <c r="BI279" i="2"/>
  <c r="BH279" i="2"/>
  <c r="BG279" i="2"/>
  <c r="BF279" i="2"/>
  <c r="BE279" i="2"/>
  <c r="T279" i="2"/>
  <c r="R279" i="2"/>
  <c r="P279" i="2"/>
  <c r="BK279" i="2"/>
  <c r="J279" i="2"/>
  <c r="BI278" i="2"/>
  <c r="BH278" i="2"/>
  <c r="BG278" i="2"/>
  <c r="BF278" i="2"/>
  <c r="BE278" i="2"/>
  <c r="T278" i="2"/>
  <c r="R278" i="2"/>
  <c r="P278" i="2"/>
  <c r="BK278" i="2"/>
  <c r="J278" i="2"/>
  <c r="BI277" i="2"/>
  <c r="BH277" i="2"/>
  <c r="BG277" i="2"/>
  <c r="BE277" i="2"/>
  <c r="T277" i="2"/>
  <c r="R277" i="2"/>
  <c r="P277" i="2"/>
  <c r="BK277" i="2"/>
  <c r="J277" i="2"/>
  <c r="BF277" i="2" s="1"/>
  <c r="BI276" i="2"/>
  <c r="BH276" i="2"/>
  <c r="BG276" i="2"/>
  <c r="BF276" i="2"/>
  <c r="BE276" i="2"/>
  <c r="T276" i="2"/>
  <c r="R276" i="2"/>
  <c r="P276" i="2"/>
  <c r="BK276" i="2"/>
  <c r="J276" i="2"/>
  <c r="BI275" i="2"/>
  <c r="BH275" i="2"/>
  <c r="BG275" i="2"/>
  <c r="BF275" i="2"/>
  <c r="BE275" i="2"/>
  <c r="T275" i="2"/>
  <c r="R275" i="2"/>
  <c r="P275" i="2"/>
  <c r="BK275" i="2"/>
  <c r="J275" i="2"/>
  <c r="BI274" i="2"/>
  <c r="BH274" i="2"/>
  <c r="BG274" i="2"/>
  <c r="BF274" i="2"/>
  <c r="BE274" i="2"/>
  <c r="T274" i="2"/>
  <c r="R274" i="2"/>
  <c r="P274" i="2"/>
  <c r="BK274" i="2"/>
  <c r="J274" i="2"/>
  <c r="BI273" i="2"/>
  <c r="BH273" i="2"/>
  <c r="BG273" i="2"/>
  <c r="BE273" i="2"/>
  <c r="T273" i="2"/>
  <c r="R273" i="2"/>
  <c r="P273" i="2"/>
  <c r="BK273" i="2"/>
  <c r="J273" i="2"/>
  <c r="BF273" i="2" s="1"/>
  <c r="BI272" i="2"/>
  <c r="BH272" i="2"/>
  <c r="BG272" i="2"/>
  <c r="BF272" i="2"/>
  <c r="BE272" i="2"/>
  <c r="T272" i="2"/>
  <c r="R272" i="2"/>
  <c r="R269" i="2" s="1"/>
  <c r="P272" i="2"/>
  <c r="BK272" i="2"/>
  <c r="J272" i="2"/>
  <c r="BI271" i="2"/>
  <c r="BH271" i="2"/>
  <c r="BG271" i="2"/>
  <c r="BF271" i="2"/>
  <c r="BE271" i="2"/>
  <c r="T271" i="2"/>
  <c r="R271" i="2"/>
  <c r="P271" i="2"/>
  <c r="BK271" i="2"/>
  <c r="J271" i="2"/>
  <c r="BI270" i="2"/>
  <c r="BH270" i="2"/>
  <c r="BG270" i="2"/>
  <c r="BF270" i="2"/>
  <c r="BE270" i="2"/>
  <c r="T270" i="2"/>
  <c r="T269" i="2" s="1"/>
  <c r="R270" i="2"/>
  <c r="P270" i="2"/>
  <c r="BK270" i="2"/>
  <c r="BK269" i="2" s="1"/>
  <c r="J269" i="2" s="1"/>
  <c r="J65" i="2" s="1"/>
  <c r="J270" i="2"/>
  <c r="BI268" i="2"/>
  <c r="BH268" i="2"/>
  <c r="BG268" i="2"/>
  <c r="BE268" i="2"/>
  <c r="T268" i="2"/>
  <c r="R268" i="2"/>
  <c r="P268" i="2"/>
  <c r="BK268" i="2"/>
  <c r="J268" i="2"/>
  <c r="BF268" i="2" s="1"/>
  <c r="BI267" i="2"/>
  <c r="BH267" i="2"/>
  <c r="BG267" i="2"/>
  <c r="BE267" i="2"/>
  <c r="T267" i="2"/>
  <c r="R267" i="2"/>
  <c r="P267" i="2"/>
  <c r="BK267" i="2"/>
  <c r="J267" i="2"/>
  <c r="BF267" i="2" s="1"/>
  <c r="BI266" i="2"/>
  <c r="BH266" i="2"/>
  <c r="BG266" i="2"/>
  <c r="BF266" i="2"/>
  <c r="BE266" i="2"/>
  <c r="T266" i="2"/>
  <c r="R266" i="2"/>
  <c r="P266" i="2"/>
  <c r="BK266" i="2"/>
  <c r="J266" i="2"/>
  <c r="BI265" i="2"/>
  <c r="BH265" i="2"/>
  <c r="BG265" i="2"/>
  <c r="BE265" i="2"/>
  <c r="T265" i="2"/>
  <c r="R265" i="2"/>
  <c r="P265" i="2"/>
  <c r="BK265" i="2"/>
  <c r="J265" i="2"/>
  <c r="BF265" i="2" s="1"/>
  <c r="BI264" i="2"/>
  <c r="BH264" i="2"/>
  <c r="BG264" i="2"/>
  <c r="BE264" i="2"/>
  <c r="T264" i="2"/>
  <c r="R264" i="2"/>
  <c r="P264" i="2"/>
  <c r="BK264" i="2"/>
  <c r="J264" i="2"/>
  <c r="BF264" i="2" s="1"/>
  <c r="BI263" i="2"/>
  <c r="BH263" i="2"/>
  <c r="BG263" i="2"/>
  <c r="BE263" i="2"/>
  <c r="T263" i="2"/>
  <c r="R263" i="2"/>
  <c r="P263" i="2"/>
  <c r="BK263" i="2"/>
  <c r="J263" i="2"/>
  <c r="BF263" i="2" s="1"/>
  <c r="BI262" i="2"/>
  <c r="BH262" i="2"/>
  <c r="BG262" i="2"/>
  <c r="BF262" i="2"/>
  <c r="BE262" i="2"/>
  <c r="T262" i="2"/>
  <c r="R262" i="2"/>
  <c r="P262" i="2"/>
  <c r="BK262" i="2"/>
  <c r="J262" i="2"/>
  <c r="BI261" i="2"/>
  <c r="BH261" i="2"/>
  <c r="BG261" i="2"/>
  <c r="BE261" i="2"/>
  <c r="T261" i="2"/>
  <c r="R261" i="2"/>
  <c r="P261" i="2"/>
  <c r="BK261" i="2"/>
  <c r="J261" i="2"/>
  <c r="BF261" i="2" s="1"/>
  <c r="BI260" i="2"/>
  <c r="BH260" i="2"/>
  <c r="BG260" i="2"/>
  <c r="BE260" i="2"/>
  <c r="T260" i="2"/>
  <c r="R260" i="2"/>
  <c r="P260" i="2"/>
  <c r="BK260" i="2"/>
  <c r="J260" i="2"/>
  <c r="BF260" i="2" s="1"/>
  <c r="BI259" i="2"/>
  <c r="BH259" i="2"/>
  <c r="BG259" i="2"/>
  <c r="BE259" i="2"/>
  <c r="T259" i="2"/>
  <c r="R259" i="2"/>
  <c r="P259" i="2"/>
  <c r="BK259" i="2"/>
  <c r="J259" i="2"/>
  <c r="BF259" i="2" s="1"/>
  <c r="BI258" i="2"/>
  <c r="BH258" i="2"/>
  <c r="BG258" i="2"/>
  <c r="BF258" i="2"/>
  <c r="BE258" i="2"/>
  <c r="T258" i="2"/>
  <c r="R258" i="2"/>
  <c r="P258" i="2"/>
  <c r="BK258" i="2"/>
  <c r="J258" i="2"/>
  <c r="BI257" i="2"/>
  <c r="BH257" i="2"/>
  <c r="BG257" i="2"/>
  <c r="BE257" i="2"/>
  <c r="T257" i="2"/>
  <c r="R257" i="2"/>
  <c r="P257" i="2"/>
  <c r="BK257" i="2"/>
  <c r="J257" i="2"/>
  <c r="BF257" i="2" s="1"/>
  <c r="BI256" i="2"/>
  <c r="BH256" i="2"/>
  <c r="BG256" i="2"/>
  <c r="BE256" i="2"/>
  <c r="T256" i="2"/>
  <c r="R256" i="2"/>
  <c r="P256" i="2"/>
  <c r="BK256" i="2"/>
  <c r="J256" i="2"/>
  <c r="BF256" i="2" s="1"/>
  <c r="BI255" i="2"/>
  <c r="BH255" i="2"/>
  <c r="BG255" i="2"/>
  <c r="BE255" i="2"/>
  <c r="T255" i="2"/>
  <c r="R255" i="2"/>
  <c r="P255" i="2"/>
  <c r="BK255" i="2"/>
  <c r="J255" i="2"/>
  <c r="BF255" i="2" s="1"/>
  <c r="BI254" i="2"/>
  <c r="BH254" i="2"/>
  <c r="BG254" i="2"/>
  <c r="BF254" i="2"/>
  <c r="BE254" i="2"/>
  <c r="T254" i="2"/>
  <c r="R254" i="2"/>
  <c r="P254" i="2"/>
  <c r="BK254" i="2"/>
  <c r="J254" i="2"/>
  <c r="BI253" i="2"/>
  <c r="BH253" i="2"/>
  <c r="BG253" i="2"/>
  <c r="BE253" i="2"/>
  <c r="T253" i="2"/>
  <c r="R253" i="2"/>
  <c r="P253" i="2"/>
  <c r="BK253" i="2"/>
  <c r="J253" i="2"/>
  <c r="BF253" i="2" s="1"/>
  <c r="BI252" i="2"/>
  <c r="BH252" i="2"/>
  <c r="BG252" i="2"/>
  <c r="BE252" i="2"/>
  <c r="T252" i="2"/>
  <c r="R252" i="2"/>
  <c r="P252" i="2"/>
  <c r="BK252" i="2"/>
  <c r="J252" i="2"/>
  <c r="BF252" i="2" s="1"/>
  <c r="BI251" i="2"/>
  <c r="BH251" i="2"/>
  <c r="BG251" i="2"/>
  <c r="BE251" i="2"/>
  <c r="T251" i="2"/>
  <c r="R251" i="2"/>
  <c r="P251" i="2"/>
  <c r="BK251" i="2"/>
  <c r="J251" i="2"/>
  <c r="BF251" i="2" s="1"/>
  <c r="BI250" i="2"/>
  <c r="BH250" i="2"/>
  <c r="BG250" i="2"/>
  <c r="BF250" i="2"/>
  <c r="BE250" i="2"/>
  <c r="T250" i="2"/>
  <c r="R250" i="2"/>
  <c r="P250" i="2"/>
  <c r="BK250" i="2"/>
  <c r="J250" i="2"/>
  <c r="BI248" i="2"/>
  <c r="BH248" i="2"/>
  <c r="BG248" i="2"/>
  <c r="BE248" i="2"/>
  <c r="T248" i="2"/>
  <c r="R248" i="2"/>
  <c r="P248" i="2"/>
  <c r="BK248" i="2"/>
  <c r="J248" i="2"/>
  <c r="BF248" i="2" s="1"/>
  <c r="BI247" i="2"/>
  <c r="BH247" i="2"/>
  <c r="BG247" i="2"/>
  <c r="BE247" i="2"/>
  <c r="T247" i="2"/>
  <c r="R247" i="2"/>
  <c r="P247" i="2"/>
  <c r="BK247" i="2"/>
  <c r="J247" i="2"/>
  <c r="BF247" i="2" s="1"/>
  <c r="BI246" i="2"/>
  <c r="BH246" i="2"/>
  <c r="BG246" i="2"/>
  <c r="BE246" i="2"/>
  <c r="T246" i="2"/>
  <c r="R246" i="2"/>
  <c r="P246" i="2"/>
  <c r="BK246" i="2"/>
  <c r="J246" i="2"/>
  <c r="BF246" i="2" s="1"/>
  <c r="BI245" i="2"/>
  <c r="BH245" i="2"/>
  <c r="BG245" i="2"/>
  <c r="BF245" i="2"/>
  <c r="BE245" i="2"/>
  <c r="T245" i="2"/>
  <c r="R245" i="2"/>
  <c r="P245" i="2"/>
  <c r="BK245" i="2"/>
  <c r="J245" i="2"/>
  <c r="BI244" i="2"/>
  <c r="BH244" i="2"/>
  <c r="BG244" i="2"/>
  <c r="BE244" i="2"/>
  <c r="T244" i="2"/>
  <c r="R244" i="2"/>
  <c r="P244" i="2"/>
  <c r="BK244" i="2"/>
  <c r="J244" i="2"/>
  <c r="BF244" i="2" s="1"/>
  <c r="BI243" i="2"/>
  <c r="BH243" i="2"/>
  <c r="BG243" i="2"/>
  <c r="BE243" i="2"/>
  <c r="T243" i="2"/>
  <c r="R243" i="2"/>
  <c r="P243" i="2"/>
  <c r="BK243" i="2"/>
  <c r="J243" i="2"/>
  <c r="BF243" i="2" s="1"/>
  <c r="BI242" i="2"/>
  <c r="BH242" i="2"/>
  <c r="BG242" i="2"/>
  <c r="BE242" i="2"/>
  <c r="T242" i="2"/>
  <c r="R242" i="2"/>
  <c r="P242" i="2"/>
  <c r="BK242" i="2"/>
  <c r="J242" i="2"/>
  <c r="BF242" i="2" s="1"/>
  <c r="BI241" i="2"/>
  <c r="BH241" i="2"/>
  <c r="BG241" i="2"/>
  <c r="BF241" i="2"/>
  <c r="BE241" i="2"/>
  <c r="T241" i="2"/>
  <c r="R241" i="2"/>
  <c r="P241" i="2"/>
  <c r="BK241" i="2"/>
  <c r="J241" i="2"/>
  <c r="BI240" i="2"/>
  <c r="BH240" i="2"/>
  <c r="BG240" i="2"/>
  <c r="BE240" i="2"/>
  <c r="T240" i="2"/>
  <c r="R240" i="2"/>
  <c r="P240" i="2"/>
  <c r="BK240" i="2"/>
  <c r="J240" i="2"/>
  <c r="BF240" i="2" s="1"/>
  <c r="BI239" i="2"/>
  <c r="BH239" i="2"/>
  <c r="BG239" i="2"/>
  <c r="BE239" i="2"/>
  <c r="T239" i="2"/>
  <c r="T238" i="2" s="1"/>
  <c r="R239" i="2"/>
  <c r="P239" i="2"/>
  <c r="P238" i="2" s="1"/>
  <c r="BK239" i="2"/>
  <c r="J239" i="2"/>
  <c r="BF239" i="2" s="1"/>
  <c r="BI237" i="2"/>
  <c r="BH237" i="2"/>
  <c r="BG237" i="2"/>
  <c r="BF237" i="2"/>
  <c r="BE237" i="2"/>
  <c r="T237" i="2"/>
  <c r="R237" i="2"/>
  <c r="P237" i="2"/>
  <c r="BK237" i="2"/>
  <c r="J237" i="2"/>
  <c r="BI236" i="2"/>
  <c r="BH236" i="2"/>
  <c r="BG236" i="2"/>
  <c r="BF236" i="2"/>
  <c r="BE236" i="2"/>
  <c r="T236" i="2"/>
  <c r="R236" i="2"/>
  <c r="P236" i="2"/>
  <c r="BK236" i="2"/>
  <c r="J236" i="2"/>
  <c r="BI235" i="2"/>
  <c r="BH235" i="2"/>
  <c r="BG235" i="2"/>
  <c r="BE235" i="2"/>
  <c r="T235" i="2"/>
  <c r="R235" i="2"/>
  <c r="P235" i="2"/>
  <c r="BK235" i="2"/>
  <c r="J235" i="2"/>
  <c r="BF235" i="2" s="1"/>
  <c r="BI234" i="2"/>
  <c r="BH234" i="2"/>
  <c r="BG234" i="2"/>
  <c r="BF234" i="2"/>
  <c r="BE234" i="2"/>
  <c r="T234" i="2"/>
  <c r="R234" i="2"/>
  <c r="P234" i="2"/>
  <c r="BK234" i="2"/>
  <c r="J234" i="2"/>
  <c r="BI233" i="2"/>
  <c r="BH233" i="2"/>
  <c r="BG233" i="2"/>
  <c r="BF233" i="2"/>
  <c r="BE233" i="2"/>
  <c r="T233" i="2"/>
  <c r="R233" i="2"/>
  <c r="P233" i="2"/>
  <c r="BK233" i="2"/>
  <c r="J233" i="2"/>
  <c r="BI232" i="2"/>
  <c r="BH232" i="2"/>
  <c r="BG232" i="2"/>
  <c r="BF232" i="2"/>
  <c r="BE232" i="2"/>
  <c r="T232" i="2"/>
  <c r="R232" i="2"/>
  <c r="P232" i="2"/>
  <c r="BK232" i="2"/>
  <c r="J232" i="2"/>
  <c r="BI231" i="2"/>
  <c r="BH231" i="2"/>
  <c r="BG231" i="2"/>
  <c r="BE231" i="2"/>
  <c r="T231" i="2"/>
  <c r="R231" i="2"/>
  <c r="P231" i="2"/>
  <c r="BK231" i="2"/>
  <c r="J231" i="2"/>
  <c r="BF231" i="2" s="1"/>
  <c r="BI230" i="2"/>
  <c r="BH230" i="2"/>
  <c r="BG230" i="2"/>
  <c r="BF230" i="2"/>
  <c r="BE230" i="2"/>
  <c r="T230" i="2"/>
  <c r="R230" i="2"/>
  <c r="P230" i="2"/>
  <c r="BK230" i="2"/>
  <c r="J230" i="2"/>
  <c r="BI229" i="2"/>
  <c r="BH229" i="2"/>
  <c r="BG229" i="2"/>
  <c r="BF229" i="2"/>
  <c r="BE229" i="2"/>
  <c r="T229" i="2"/>
  <c r="R229" i="2"/>
  <c r="P229" i="2"/>
  <c r="BK229" i="2"/>
  <c r="J229" i="2"/>
  <c r="BI228" i="2"/>
  <c r="BH228" i="2"/>
  <c r="BG228" i="2"/>
  <c r="BF228" i="2"/>
  <c r="BE228" i="2"/>
  <c r="T228" i="2"/>
  <c r="R228" i="2"/>
  <c r="P228" i="2"/>
  <c r="BK228" i="2"/>
  <c r="J228" i="2"/>
  <c r="BI227" i="2"/>
  <c r="BH227" i="2"/>
  <c r="BG227" i="2"/>
  <c r="BE227" i="2"/>
  <c r="T227" i="2"/>
  <c r="R227" i="2"/>
  <c r="P227" i="2"/>
  <c r="BK227" i="2"/>
  <c r="J227" i="2"/>
  <c r="BF227" i="2" s="1"/>
  <c r="BI226" i="2"/>
  <c r="BH226" i="2"/>
  <c r="BG226" i="2"/>
  <c r="BF226" i="2"/>
  <c r="BE226" i="2"/>
  <c r="T226" i="2"/>
  <c r="R226" i="2"/>
  <c r="P226" i="2"/>
  <c r="BK226" i="2"/>
  <c r="J226" i="2"/>
  <c r="BI225" i="2"/>
  <c r="BH225" i="2"/>
  <c r="BG225" i="2"/>
  <c r="BF225" i="2"/>
  <c r="BE225" i="2"/>
  <c r="T225" i="2"/>
  <c r="R225" i="2"/>
  <c r="P225" i="2"/>
  <c r="BK225" i="2"/>
  <c r="J225" i="2"/>
  <c r="BI224" i="2"/>
  <c r="BH224" i="2"/>
  <c r="BG224" i="2"/>
  <c r="BF224" i="2"/>
  <c r="BE224" i="2"/>
  <c r="T224" i="2"/>
  <c r="R224" i="2"/>
  <c r="P224" i="2"/>
  <c r="BK224" i="2"/>
  <c r="J224" i="2"/>
  <c r="BI223" i="2"/>
  <c r="BH223" i="2"/>
  <c r="BG223" i="2"/>
  <c r="BE223" i="2"/>
  <c r="T223" i="2"/>
  <c r="R223" i="2"/>
  <c r="P223" i="2"/>
  <c r="BK223" i="2"/>
  <c r="J223" i="2"/>
  <c r="BF223" i="2" s="1"/>
  <c r="BI222" i="2"/>
  <c r="BH222" i="2"/>
  <c r="BG222" i="2"/>
  <c r="BF222" i="2"/>
  <c r="BE222" i="2"/>
  <c r="T222" i="2"/>
  <c r="R222" i="2"/>
  <c r="P222" i="2"/>
  <c r="BK222" i="2"/>
  <c r="J222" i="2"/>
  <c r="BI221" i="2"/>
  <c r="BH221" i="2"/>
  <c r="BG221" i="2"/>
  <c r="BF221" i="2"/>
  <c r="BE221" i="2"/>
  <c r="T221" i="2"/>
  <c r="R221" i="2"/>
  <c r="P221" i="2"/>
  <c r="BK221" i="2"/>
  <c r="J221" i="2"/>
  <c r="BI220" i="2"/>
  <c r="BH220" i="2"/>
  <c r="BG220" i="2"/>
  <c r="BF220" i="2"/>
  <c r="BE220" i="2"/>
  <c r="T220" i="2"/>
  <c r="R220" i="2"/>
  <c r="P220" i="2"/>
  <c r="BK220" i="2"/>
  <c r="J220" i="2"/>
  <c r="BI219" i="2"/>
  <c r="BH219" i="2"/>
  <c r="BG219" i="2"/>
  <c r="BE219" i="2"/>
  <c r="T219" i="2"/>
  <c r="R219" i="2"/>
  <c r="P219" i="2"/>
  <c r="BK219" i="2"/>
  <c r="J219" i="2"/>
  <c r="BF219" i="2" s="1"/>
  <c r="BI218" i="2"/>
  <c r="BH218" i="2"/>
  <c r="BG218" i="2"/>
  <c r="BF218" i="2"/>
  <c r="BE218" i="2"/>
  <c r="T218" i="2"/>
  <c r="R218" i="2"/>
  <c r="P218" i="2"/>
  <c r="BK218" i="2"/>
  <c r="J218" i="2"/>
  <c r="BI217" i="2"/>
  <c r="BH217" i="2"/>
  <c r="BG217" i="2"/>
  <c r="BF217" i="2"/>
  <c r="BE217" i="2"/>
  <c r="T217" i="2"/>
  <c r="R217" i="2"/>
  <c r="P217" i="2"/>
  <c r="BK217" i="2"/>
  <c r="J217" i="2"/>
  <c r="BI215" i="2"/>
  <c r="BH215" i="2"/>
  <c r="BG215" i="2"/>
  <c r="BF215" i="2"/>
  <c r="BE215" i="2"/>
  <c r="T215" i="2"/>
  <c r="R215" i="2"/>
  <c r="P215" i="2"/>
  <c r="BK215" i="2"/>
  <c r="J215" i="2"/>
  <c r="BI214" i="2"/>
  <c r="BH214" i="2"/>
  <c r="BG214" i="2"/>
  <c r="BE214" i="2"/>
  <c r="T214" i="2"/>
  <c r="R214" i="2"/>
  <c r="P214" i="2"/>
  <c r="BK214" i="2"/>
  <c r="J214" i="2"/>
  <c r="BF214" i="2" s="1"/>
  <c r="BI213" i="2"/>
  <c r="BH213" i="2"/>
  <c r="BG213" i="2"/>
  <c r="BF213" i="2"/>
  <c r="BE213" i="2"/>
  <c r="T213" i="2"/>
  <c r="R213" i="2"/>
  <c r="P213" i="2"/>
  <c r="BK213" i="2"/>
  <c r="J213" i="2"/>
  <c r="BI212" i="2"/>
  <c r="BH212" i="2"/>
  <c r="BG212" i="2"/>
  <c r="BF212" i="2"/>
  <c r="BE212" i="2"/>
  <c r="T212" i="2"/>
  <c r="R212" i="2"/>
  <c r="P212" i="2"/>
  <c r="BK212" i="2"/>
  <c r="J212" i="2"/>
  <c r="BI211" i="2"/>
  <c r="BH211" i="2"/>
  <c r="BG211" i="2"/>
  <c r="BF211" i="2"/>
  <c r="BE211" i="2"/>
  <c r="T211" i="2"/>
  <c r="R211" i="2"/>
  <c r="P211" i="2"/>
  <c r="BK211" i="2"/>
  <c r="J211" i="2"/>
  <c r="BI210" i="2"/>
  <c r="BH210" i="2"/>
  <c r="BG210" i="2"/>
  <c r="BE210" i="2"/>
  <c r="T210" i="2"/>
  <c r="R210" i="2"/>
  <c r="P210" i="2"/>
  <c r="BK210" i="2"/>
  <c r="J210" i="2"/>
  <c r="BF210" i="2" s="1"/>
  <c r="BI209" i="2"/>
  <c r="BH209" i="2"/>
  <c r="BG209" i="2"/>
  <c r="BF209" i="2"/>
  <c r="BE209" i="2"/>
  <c r="T209" i="2"/>
  <c r="R209" i="2"/>
  <c r="P209" i="2"/>
  <c r="BK209" i="2"/>
  <c r="J209" i="2"/>
  <c r="BI207" i="2"/>
  <c r="BH207" i="2"/>
  <c r="BG207" i="2"/>
  <c r="BF207" i="2"/>
  <c r="BE207" i="2"/>
  <c r="T207" i="2"/>
  <c r="R207" i="2"/>
  <c r="P207" i="2"/>
  <c r="BK207" i="2"/>
  <c r="J207" i="2"/>
  <c r="BI205" i="2"/>
  <c r="BH205" i="2"/>
  <c r="BG205" i="2"/>
  <c r="BF205" i="2"/>
  <c r="BE205" i="2"/>
  <c r="T205" i="2"/>
  <c r="R205" i="2"/>
  <c r="P205" i="2"/>
  <c r="BK205" i="2"/>
  <c r="J205" i="2"/>
  <c r="BI204" i="2"/>
  <c r="BH204" i="2"/>
  <c r="BG204" i="2"/>
  <c r="BE204" i="2"/>
  <c r="T204" i="2"/>
  <c r="R204" i="2"/>
  <c r="P204" i="2"/>
  <c r="BK204" i="2"/>
  <c r="J204" i="2"/>
  <c r="BF204" i="2" s="1"/>
  <c r="BI203" i="2"/>
  <c r="BH203" i="2"/>
  <c r="BG203" i="2"/>
  <c r="BF203" i="2"/>
  <c r="BE203" i="2"/>
  <c r="T203" i="2"/>
  <c r="R203" i="2"/>
  <c r="P203" i="2"/>
  <c r="BK203" i="2"/>
  <c r="J203" i="2"/>
  <c r="BI202" i="2"/>
  <c r="BH202" i="2"/>
  <c r="BG202" i="2"/>
  <c r="BF202" i="2"/>
  <c r="BE202" i="2"/>
  <c r="T202" i="2"/>
  <c r="R202" i="2"/>
  <c r="P202" i="2"/>
  <c r="BK202" i="2"/>
  <c r="J202" i="2"/>
  <c r="BI201" i="2"/>
  <c r="BH201" i="2"/>
  <c r="BG201" i="2"/>
  <c r="BF201" i="2"/>
  <c r="BE201" i="2"/>
  <c r="T201" i="2"/>
  <c r="R201" i="2"/>
  <c r="P201" i="2"/>
  <c r="BK201" i="2"/>
  <c r="J201" i="2"/>
  <c r="BI200" i="2"/>
  <c r="BH200" i="2"/>
  <c r="BG200" i="2"/>
  <c r="BE200" i="2"/>
  <c r="T200" i="2"/>
  <c r="R200" i="2"/>
  <c r="P200" i="2"/>
  <c r="BK200" i="2"/>
  <c r="J200" i="2"/>
  <c r="BF200" i="2" s="1"/>
  <c r="BI199" i="2"/>
  <c r="BH199" i="2"/>
  <c r="BG199" i="2"/>
  <c r="BF199" i="2"/>
  <c r="BE199" i="2"/>
  <c r="T199" i="2"/>
  <c r="R199" i="2"/>
  <c r="P199" i="2"/>
  <c r="BK199" i="2"/>
  <c r="J199" i="2"/>
  <c r="BI198" i="2"/>
  <c r="BH198" i="2"/>
  <c r="BG198" i="2"/>
  <c r="BF198" i="2"/>
  <c r="BE198" i="2"/>
  <c r="T198" i="2"/>
  <c r="R198" i="2"/>
  <c r="P198" i="2"/>
  <c r="BK198" i="2"/>
  <c r="J198" i="2"/>
  <c r="BI197" i="2"/>
  <c r="BH197" i="2"/>
  <c r="BG197" i="2"/>
  <c r="BF197" i="2"/>
  <c r="BE197" i="2"/>
  <c r="T197" i="2"/>
  <c r="R197" i="2"/>
  <c r="P197" i="2"/>
  <c r="BK197" i="2"/>
  <c r="J197" i="2"/>
  <c r="BI196" i="2"/>
  <c r="BH196" i="2"/>
  <c r="BG196" i="2"/>
  <c r="BE196" i="2"/>
  <c r="T196" i="2"/>
  <c r="R196" i="2"/>
  <c r="P196" i="2"/>
  <c r="BK196" i="2"/>
  <c r="J196" i="2"/>
  <c r="BF196" i="2" s="1"/>
  <c r="BI195" i="2"/>
  <c r="BH195" i="2"/>
  <c r="BG195" i="2"/>
  <c r="BF195" i="2"/>
  <c r="BE195" i="2"/>
  <c r="T195" i="2"/>
  <c r="R195" i="2"/>
  <c r="P195" i="2"/>
  <c r="BK195" i="2"/>
  <c r="J195" i="2"/>
  <c r="BI193" i="2"/>
  <c r="BH193" i="2"/>
  <c r="BG193" i="2"/>
  <c r="BF193" i="2"/>
  <c r="BE193" i="2"/>
  <c r="T193" i="2"/>
  <c r="R193" i="2"/>
  <c r="P193" i="2"/>
  <c r="BK193" i="2"/>
  <c r="J193" i="2"/>
  <c r="BI192" i="2"/>
  <c r="BH192" i="2"/>
  <c r="BG192" i="2"/>
  <c r="BF192" i="2"/>
  <c r="BE192" i="2"/>
  <c r="T192" i="2"/>
  <c r="R192" i="2"/>
  <c r="P192" i="2"/>
  <c r="BK192" i="2"/>
  <c r="J192" i="2"/>
  <c r="BI191" i="2"/>
  <c r="BH191" i="2"/>
  <c r="BG191" i="2"/>
  <c r="BE191" i="2"/>
  <c r="T191" i="2"/>
  <c r="R191" i="2"/>
  <c r="P191" i="2"/>
  <c r="BK191" i="2"/>
  <c r="J191" i="2"/>
  <c r="BF191" i="2" s="1"/>
  <c r="BI190" i="2"/>
  <c r="BH190" i="2"/>
  <c r="BG190" i="2"/>
  <c r="BF190" i="2"/>
  <c r="BE190" i="2"/>
  <c r="T190" i="2"/>
  <c r="R190" i="2"/>
  <c r="P190" i="2"/>
  <c r="BK190" i="2"/>
  <c r="J190" i="2"/>
  <c r="BI189" i="2"/>
  <c r="BH189" i="2"/>
  <c r="BG189" i="2"/>
  <c r="BF189" i="2"/>
  <c r="BE189" i="2"/>
  <c r="T189" i="2"/>
  <c r="R189" i="2"/>
  <c r="P189" i="2"/>
  <c r="BK189" i="2"/>
  <c r="J189" i="2"/>
  <c r="BI188" i="2"/>
  <c r="BH188" i="2"/>
  <c r="BG188" i="2"/>
  <c r="BF188" i="2"/>
  <c r="BE188" i="2"/>
  <c r="T188" i="2"/>
  <c r="R188" i="2"/>
  <c r="P188" i="2"/>
  <c r="BK188" i="2"/>
  <c r="J188" i="2"/>
  <c r="BI187" i="2"/>
  <c r="BH187" i="2"/>
  <c r="BG187" i="2"/>
  <c r="BE187" i="2"/>
  <c r="T187" i="2"/>
  <c r="R187" i="2"/>
  <c r="P187" i="2"/>
  <c r="BK187" i="2"/>
  <c r="J187" i="2"/>
  <c r="BF187" i="2" s="1"/>
  <c r="BI185" i="2"/>
  <c r="BH185" i="2"/>
  <c r="BG185" i="2"/>
  <c r="BF185" i="2"/>
  <c r="BE185" i="2"/>
  <c r="T185" i="2"/>
  <c r="R185" i="2"/>
  <c r="P185" i="2"/>
  <c r="BK185" i="2"/>
  <c r="J185" i="2"/>
  <c r="BI184" i="2"/>
  <c r="BH184" i="2"/>
  <c r="BG184" i="2"/>
  <c r="BF184" i="2"/>
  <c r="BE184" i="2"/>
  <c r="T184" i="2"/>
  <c r="R184" i="2"/>
  <c r="P184" i="2"/>
  <c r="BK184" i="2"/>
  <c r="J184" i="2"/>
  <c r="BI183" i="2"/>
  <c r="BH183" i="2"/>
  <c r="BG183" i="2"/>
  <c r="BF183" i="2"/>
  <c r="BE183" i="2"/>
  <c r="T183" i="2"/>
  <c r="R183" i="2"/>
  <c r="P183" i="2"/>
  <c r="BK183" i="2"/>
  <c r="BK182" i="2" s="1"/>
  <c r="J182" i="2" s="1"/>
  <c r="J63" i="2" s="1"/>
  <c r="J183" i="2"/>
  <c r="BI181" i="2"/>
  <c r="BH181" i="2"/>
  <c r="BG181" i="2"/>
  <c r="BE181" i="2"/>
  <c r="T181" i="2"/>
  <c r="R181" i="2"/>
  <c r="P181" i="2"/>
  <c r="BK181" i="2"/>
  <c r="J181" i="2"/>
  <c r="BF181" i="2" s="1"/>
  <c r="BI180" i="2"/>
  <c r="BH180" i="2"/>
  <c r="BG180" i="2"/>
  <c r="BE180" i="2"/>
  <c r="T180" i="2"/>
  <c r="R180" i="2"/>
  <c r="P180" i="2"/>
  <c r="BK180" i="2"/>
  <c r="J180" i="2"/>
  <c r="BF180" i="2" s="1"/>
  <c r="BI179" i="2"/>
  <c r="BH179" i="2"/>
  <c r="BG179" i="2"/>
  <c r="BF179" i="2"/>
  <c r="BE179" i="2"/>
  <c r="T179" i="2"/>
  <c r="R179" i="2"/>
  <c r="P179" i="2"/>
  <c r="BK179" i="2"/>
  <c r="J179" i="2"/>
  <c r="BI178" i="2"/>
  <c r="BH178" i="2"/>
  <c r="BG178" i="2"/>
  <c r="BE178" i="2"/>
  <c r="T178" i="2"/>
  <c r="R178" i="2"/>
  <c r="P178" i="2"/>
  <c r="BK178" i="2"/>
  <c r="J178" i="2"/>
  <c r="BF178" i="2" s="1"/>
  <c r="BI177" i="2"/>
  <c r="BH177" i="2"/>
  <c r="BG177" i="2"/>
  <c r="BF177" i="2"/>
  <c r="BE177" i="2"/>
  <c r="T177" i="2"/>
  <c r="R177" i="2"/>
  <c r="P177" i="2"/>
  <c r="BK177" i="2"/>
  <c r="J177" i="2"/>
  <c r="BI176" i="2"/>
  <c r="BH176" i="2"/>
  <c r="BG176" i="2"/>
  <c r="BE176" i="2"/>
  <c r="T176" i="2"/>
  <c r="R176" i="2"/>
  <c r="P176" i="2"/>
  <c r="BK176" i="2"/>
  <c r="J176" i="2"/>
  <c r="BF176" i="2" s="1"/>
  <c r="BI175" i="2"/>
  <c r="BH175" i="2"/>
  <c r="BG175" i="2"/>
  <c r="BF175" i="2"/>
  <c r="BE175" i="2"/>
  <c r="T175" i="2"/>
  <c r="R175" i="2"/>
  <c r="P175" i="2"/>
  <c r="BK175" i="2"/>
  <c r="J175" i="2"/>
  <c r="BI174" i="2"/>
  <c r="BH174" i="2"/>
  <c r="BG174" i="2"/>
  <c r="BE174" i="2"/>
  <c r="T174" i="2"/>
  <c r="R174" i="2"/>
  <c r="P174" i="2"/>
  <c r="BK174" i="2"/>
  <c r="J174" i="2"/>
  <c r="BF174" i="2" s="1"/>
  <c r="BI173" i="2"/>
  <c r="BH173" i="2"/>
  <c r="BG173" i="2"/>
  <c r="BE173" i="2"/>
  <c r="T173" i="2"/>
  <c r="R173" i="2"/>
  <c r="P173" i="2"/>
  <c r="BK173" i="2"/>
  <c r="J173" i="2"/>
  <c r="BF173" i="2" s="1"/>
  <c r="BI172" i="2"/>
  <c r="BH172" i="2"/>
  <c r="BG172" i="2"/>
  <c r="BE172" i="2"/>
  <c r="T172" i="2"/>
  <c r="R172" i="2"/>
  <c r="P172" i="2"/>
  <c r="BK172" i="2"/>
  <c r="J172" i="2"/>
  <c r="BF172" i="2" s="1"/>
  <c r="BI171" i="2"/>
  <c r="BH171" i="2"/>
  <c r="BG171" i="2"/>
  <c r="BF171" i="2"/>
  <c r="BE171" i="2"/>
  <c r="T171" i="2"/>
  <c r="R171" i="2"/>
  <c r="P171" i="2"/>
  <c r="BK171" i="2"/>
  <c r="J171" i="2"/>
  <c r="BI169" i="2"/>
  <c r="BH169" i="2"/>
  <c r="BG169" i="2"/>
  <c r="BE169" i="2"/>
  <c r="T169" i="2"/>
  <c r="R169" i="2"/>
  <c r="P169" i="2"/>
  <c r="BK169" i="2"/>
  <c r="J169" i="2"/>
  <c r="BF169" i="2" s="1"/>
  <c r="BI168" i="2"/>
  <c r="BH168" i="2"/>
  <c r="BG168" i="2"/>
  <c r="BE168" i="2"/>
  <c r="T168" i="2"/>
  <c r="R168" i="2"/>
  <c r="P168" i="2"/>
  <c r="BK168" i="2"/>
  <c r="J168" i="2"/>
  <c r="BF168" i="2" s="1"/>
  <c r="BI167" i="2"/>
  <c r="BH167" i="2"/>
  <c r="BG167" i="2"/>
  <c r="BE167" i="2"/>
  <c r="T167" i="2"/>
  <c r="R167" i="2"/>
  <c r="P167" i="2"/>
  <c r="BK167" i="2"/>
  <c r="J167" i="2"/>
  <c r="BF167" i="2" s="1"/>
  <c r="BI166" i="2"/>
  <c r="BH166" i="2"/>
  <c r="BG166" i="2"/>
  <c r="BF166" i="2"/>
  <c r="BE166" i="2"/>
  <c r="T166" i="2"/>
  <c r="R166" i="2"/>
  <c r="P166" i="2"/>
  <c r="BK166" i="2"/>
  <c r="J166" i="2"/>
  <c r="BI164" i="2"/>
  <c r="BH164" i="2"/>
  <c r="BG164" i="2"/>
  <c r="BE164" i="2"/>
  <c r="T164" i="2"/>
  <c r="R164" i="2"/>
  <c r="P164" i="2"/>
  <c r="BK164" i="2"/>
  <c r="J164" i="2"/>
  <c r="BF164" i="2" s="1"/>
  <c r="BI163" i="2"/>
  <c r="BH163" i="2"/>
  <c r="BG163" i="2"/>
  <c r="BE163" i="2"/>
  <c r="T163" i="2"/>
  <c r="R163" i="2"/>
  <c r="P163" i="2"/>
  <c r="BK163" i="2"/>
  <c r="J163" i="2"/>
  <c r="BF163" i="2" s="1"/>
  <c r="BI162" i="2"/>
  <c r="BH162" i="2"/>
  <c r="BG162" i="2"/>
  <c r="BE162" i="2"/>
  <c r="T162" i="2"/>
  <c r="R162" i="2"/>
  <c r="P162" i="2"/>
  <c r="BK162" i="2"/>
  <c r="J162" i="2"/>
  <c r="BF162" i="2" s="1"/>
  <c r="BI158" i="2"/>
  <c r="BH158" i="2"/>
  <c r="BG158" i="2"/>
  <c r="BF158" i="2"/>
  <c r="BE158" i="2"/>
  <c r="T158" i="2"/>
  <c r="R158" i="2"/>
  <c r="P158" i="2"/>
  <c r="BK158" i="2"/>
  <c r="J158" i="2"/>
  <c r="BI157" i="2"/>
  <c r="BH157" i="2"/>
  <c r="BG157" i="2"/>
  <c r="BE157" i="2"/>
  <c r="T157" i="2"/>
  <c r="R157" i="2"/>
  <c r="P157" i="2"/>
  <c r="BK157" i="2"/>
  <c r="J157" i="2"/>
  <c r="BF157" i="2" s="1"/>
  <c r="BI156" i="2"/>
  <c r="BH156" i="2"/>
  <c r="BG156" i="2"/>
  <c r="BE156" i="2"/>
  <c r="T156" i="2"/>
  <c r="R156" i="2"/>
  <c r="P156" i="2"/>
  <c r="P150" i="2" s="1"/>
  <c r="BK156" i="2"/>
  <c r="J156" i="2"/>
  <c r="BF156" i="2" s="1"/>
  <c r="BI155" i="2"/>
  <c r="BH155" i="2"/>
  <c r="BG155" i="2"/>
  <c r="BE155" i="2"/>
  <c r="T155" i="2"/>
  <c r="T150" i="2" s="1"/>
  <c r="R155" i="2"/>
  <c r="P155" i="2"/>
  <c r="BK155" i="2"/>
  <c r="J155" i="2"/>
  <c r="BF155" i="2" s="1"/>
  <c r="BI153" i="2"/>
  <c r="BH153" i="2"/>
  <c r="BG153" i="2"/>
  <c r="BF153" i="2"/>
  <c r="BE153" i="2"/>
  <c r="T153" i="2"/>
  <c r="R153" i="2"/>
  <c r="P153" i="2"/>
  <c r="BK153" i="2"/>
  <c r="J153" i="2"/>
  <c r="BI151" i="2"/>
  <c r="BH151" i="2"/>
  <c r="BG151" i="2"/>
  <c r="BE151" i="2"/>
  <c r="T151" i="2"/>
  <c r="R151" i="2"/>
  <c r="P151" i="2"/>
  <c r="BK151" i="2"/>
  <c r="J151" i="2"/>
  <c r="BF151" i="2" s="1"/>
  <c r="BI148" i="2"/>
  <c r="BH148" i="2"/>
  <c r="BG148" i="2"/>
  <c r="BF148" i="2"/>
  <c r="BE148" i="2"/>
  <c r="T148" i="2"/>
  <c r="R148" i="2"/>
  <c r="P148" i="2"/>
  <c r="BK148" i="2"/>
  <c r="J148" i="2"/>
  <c r="BI147" i="2"/>
  <c r="BH147" i="2"/>
  <c r="BG147" i="2"/>
  <c r="BF147" i="2"/>
  <c r="BE147" i="2"/>
  <c r="T147" i="2"/>
  <c r="R147" i="2"/>
  <c r="P147" i="2"/>
  <c r="BK147" i="2"/>
  <c r="J147" i="2"/>
  <c r="BI145" i="2"/>
  <c r="BH145" i="2"/>
  <c r="BG145" i="2"/>
  <c r="BF145" i="2"/>
  <c r="BE145" i="2"/>
  <c r="T145" i="2"/>
  <c r="R145" i="2"/>
  <c r="P145" i="2"/>
  <c r="BK145" i="2"/>
  <c r="J145" i="2"/>
  <c r="BI144" i="2"/>
  <c r="BH144" i="2"/>
  <c r="BG144" i="2"/>
  <c r="BE144" i="2"/>
  <c r="T144" i="2"/>
  <c r="R144" i="2"/>
  <c r="P144" i="2"/>
  <c r="BK144" i="2"/>
  <c r="J144" i="2"/>
  <c r="BF144" i="2" s="1"/>
  <c r="BI142" i="2"/>
  <c r="BH142" i="2"/>
  <c r="BG142" i="2"/>
  <c r="BF142" i="2"/>
  <c r="BE142" i="2"/>
  <c r="T142" i="2"/>
  <c r="R142" i="2"/>
  <c r="P142" i="2"/>
  <c r="BK142" i="2"/>
  <c r="J142" i="2"/>
  <c r="BI141" i="2"/>
  <c r="BH141" i="2"/>
  <c r="BG141" i="2"/>
  <c r="BF141" i="2"/>
  <c r="BE141" i="2"/>
  <c r="T141" i="2"/>
  <c r="R141" i="2"/>
  <c r="P141" i="2"/>
  <c r="BK141" i="2"/>
  <c r="J141" i="2"/>
  <c r="BI140" i="2"/>
  <c r="BH140" i="2"/>
  <c r="BG140" i="2"/>
  <c r="BF140" i="2"/>
  <c r="BE140" i="2"/>
  <c r="T140" i="2"/>
  <c r="R140" i="2"/>
  <c r="R139" i="2" s="1"/>
  <c r="P140" i="2"/>
  <c r="BK140" i="2"/>
  <c r="BK139" i="2" s="1"/>
  <c r="J140" i="2"/>
  <c r="BI137" i="2"/>
  <c r="BH137" i="2"/>
  <c r="BG137" i="2"/>
  <c r="BF137" i="2"/>
  <c r="BE137" i="2"/>
  <c r="T137" i="2"/>
  <c r="T136" i="2" s="1"/>
  <c r="R137" i="2"/>
  <c r="R136" i="2" s="1"/>
  <c r="P137" i="2"/>
  <c r="P136" i="2" s="1"/>
  <c r="BK137" i="2"/>
  <c r="J137" i="2"/>
  <c r="BI135" i="2"/>
  <c r="BH135" i="2"/>
  <c r="BG135" i="2"/>
  <c r="BF135" i="2"/>
  <c r="BE135" i="2"/>
  <c r="T135" i="2"/>
  <c r="R135" i="2"/>
  <c r="P135" i="2"/>
  <c r="BK135" i="2"/>
  <c r="J135" i="2"/>
  <c r="BI133" i="2"/>
  <c r="BH133" i="2"/>
  <c r="BG133" i="2"/>
  <c r="BE133" i="2"/>
  <c r="T133" i="2"/>
  <c r="R133" i="2"/>
  <c r="P133" i="2"/>
  <c r="BK133" i="2"/>
  <c r="J133" i="2"/>
  <c r="BF133" i="2" s="1"/>
  <c r="BI132" i="2"/>
  <c r="BH132" i="2"/>
  <c r="BG132" i="2"/>
  <c r="BE132" i="2"/>
  <c r="T132" i="2"/>
  <c r="R132" i="2"/>
  <c r="P132" i="2"/>
  <c r="BK132" i="2"/>
  <c r="BK130" i="2" s="1"/>
  <c r="J130" i="2" s="1"/>
  <c r="J58" i="2" s="1"/>
  <c r="J132" i="2"/>
  <c r="BF132" i="2" s="1"/>
  <c r="BI131" i="2"/>
  <c r="BH131" i="2"/>
  <c r="BG131" i="2"/>
  <c r="BE131" i="2"/>
  <c r="T131" i="2"/>
  <c r="R131" i="2"/>
  <c r="R130" i="2" s="1"/>
  <c r="P131" i="2"/>
  <c r="P130" i="2" s="1"/>
  <c r="BK131" i="2"/>
  <c r="J131" i="2"/>
  <c r="BF131" i="2" s="1"/>
  <c r="BI128" i="2"/>
  <c r="BH128" i="2"/>
  <c r="BG128" i="2"/>
  <c r="BF128" i="2"/>
  <c r="BE128" i="2"/>
  <c r="T128" i="2"/>
  <c r="R128" i="2"/>
  <c r="P128" i="2"/>
  <c r="BK128" i="2"/>
  <c r="J128" i="2"/>
  <c r="BI127" i="2"/>
  <c r="BH127" i="2"/>
  <c r="BG127" i="2"/>
  <c r="BE127" i="2"/>
  <c r="T127" i="2"/>
  <c r="R127" i="2"/>
  <c r="P127" i="2"/>
  <c r="BK127" i="2"/>
  <c r="J127" i="2"/>
  <c r="BF127" i="2" s="1"/>
  <c r="BI126" i="2"/>
  <c r="BH126" i="2"/>
  <c r="BG126" i="2"/>
  <c r="BF126" i="2"/>
  <c r="BE126" i="2"/>
  <c r="T126" i="2"/>
  <c r="R126" i="2"/>
  <c r="P126" i="2"/>
  <c r="BK126" i="2"/>
  <c r="J126" i="2"/>
  <c r="BI124" i="2"/>
  <c r="BH124" i="2"/>
  <c r="BG124" i="2"/>
  <c r="BF124" i="2"/>
  <c r="BE124" i="2"/>
  <c r="T124" i="2"/>
  <c r="R124" i="2"/>
  <c r="P124" i="2"/>
  <c r="BK124" i="2"/>
  <c r="J124" i="2"/>
  <c r="BI123" i="2"/>
  <c r="BH123" i="2"/>
  <c r="BG123" i="2"/>
  <c r="BF123" i="2"/>
  <c r="BE123" i="2"/>
  <c r="T123" i="2"/>
  <c r="R123" i="2"/>
  <c r="P123" i="2"/>
  <c r="BK123" i="2"/>
  <c r="J123" i="2"/>
  <c r="BI122" i="2"/>
  <c r="BH122" i="2"/>
  <c r="BG122" i="2"/>
  <c r="BE122" i="2"/>
  <c r="T122" i="2"/>
  <c r="R122" i="2"/>
  <c r="P122" i="2"/>
  <c r="BK122" i="2"/>
  <c r="J122" i="2"/>
  <c r="BF122" i="2" s="1"/>
  <c r="BI121" i="2"/>
  <c r="BH121" i="2"/>
  <c r="BG121" i="2"/>
  <c r="BF121" i="2"/>
  <c r="BE121" i="2"/>
  <c r="T121" i="2"/>
  <c r="R121" i="2"/>
  <c r="R115" i="2" s="1"/>
  <c r="P121" i="2"/>
  <c r="BK121" i="2"/>
  <c r="J121" i="2"/>
  <c r="BI120" i="2"/>
  <c r="BH120" i="2"/>
  <c r="BG120" i="2"/>
  <c r="BF120" i="2"/>
  <c r="BE120" i="2"/>
  <c r="T120" i="2"/>
  <c r="R120" i="2"/>
  <c r="P120" i="2"/>
  <c r="BK120" i="2"/>
  <c r="J120" i="2"/>
  <c r="BI116" i="2"/>
  <c r="BH116" i="2"/>
  <c r="BG116" i="2"/>
  <c r="BF116" i="2"/>
  <c r="BE116" i="2"/>
  <c r="T116" i="2"/>
  <c r="R116" i="2"/>
  <c r="P116" i="2"/>
  <c r="BK116" i="2"/>
  <c r="BK115" i="2" s="1"/>
  <c r="J116" i="2"/>
  <c r="BI113" i="2"/>
  <c r="F32" i="2" s="1"/>
  <c r="BD52" i="1" s="1"/>
  <c r="BD51" i="1" s="1"/>
  <c r="W30" i="1" s="1"/>
  <c r="BH113" i="2"/>
  <c r="BG113" i="2"/>
  <c r="BE113" i="2"/>
  <c r="T113" i="2"/>
  <c r="R113" i="2"/>
  <c r="P113" i="2"/>
  <c r="P109" i="2" s="1"/>
  <c r="BK113" i="2"/>
  <c r="J113" i="2"/>
  <c r="BF113" i="2" s="1"/>
  <c r="BI112" i="2"/>
  <c r="BH112" i="2"/>
  <c r="BG112" i="2"/>
  <c r="BE112" i="2"/>
  <c r="T112" i="2"/>
  <c r="R112" i="2"/>
  <c r="P112" i="2"/>
  <c r="BK112" i="2"/>
  <c r="J112" i="2"/>
  <c r="BF112" i="2" s="1"/>
  <c r="BI111" i="2"/>
  <c r="BH111" i="2"/>
  <c r="BG111" i="2"/>
  <c r="BF111" i="2"/>
  <c r="BE111" i="2"/>
  <c r="T111" i="2"/>
  <c r="R111" i="2"/>
  <c r="P111" i="2"/>
  <c r="BK111" i="2"/>
  <c r="J111" i="2"/>
  <c r="BI110" i="2"/>
  <c r="BH110" i="2"/>
  <c r="BG110" i="2"/>
  <c r="BE110" i="2"/>
  <c r="T110" i="2"/>
  <c r="T109" i="2" s="1"/>
  <c r="R110" i="2"/>
  <c r="R109" i="2" s="1"/>
  <c r="P110" i="2"/>
  <c r="BK110" i="2"/>
  <c r="BK109" i="2" s="1"/>
  <c r="J109" i="2" s="1"/>
  <c r="J110" i="2"/>
  <c r="BF110" i="2" s="1"/>
  <c r="J56" i="2"/>
  <c r="BI107" i="2"/>
  <c r="BH107" i="2"/>
  <c r="BG107" i="2"/>
  <c r="BF107" i="2"/>
  <c r="BE107" i="2"/>
  <c r="T107" i="2"/>
  <c r="R107" i="2"/>
  <c r="P107" i="2"/>
  <c r="P106" i="2" s="1"/>
  <c r="BK107" i="2"/>
  <c r="BK106" i="2" s="1"/>
  <c r="J106" i="2" s="1"/>
  <c r="J55" i="2" s="1"/>
  <c r="J107" i="2"/>
  <c r="BI104" i="2"/>
  <c r="BH104" i="2"/>
  <c r="BG104" i="2"/>
  <c r="BF104" i="2"/>
  <c r="BE104" i="2"/>
  <c r="T104" i="2"/>
  <c r="R104" i="2"/>
  <c r="P104" i="2"/>
  <c r="BK104" i="2"/>
  <c r="J104" i="2"/>
  <c r="BI102" i="2"/>
  <c r="BH102" i="2"/>
  <c r="BG102" i="2"/>
  <c r="BE102" i="2"/>
  <c r="T102" i="2"/>
  <c r="R102" i="2"/>
  <c r="R101" i="2" s="1"/>
  <c r="P102" i="2"/>
  <c r="BK102" i="2"/>
  <c r="J102" i="2"/>
  <c r="BF102" i="2" s="1"/>
  <c r="F93" i="2"/>
  <c r="E91" i="2"/>
  <c r="F48" i="2"/>
  <c r="F45" i="2"/>
  <c r="E43" i="2"/>
  <c r="J19" i="2"/>
  <c r="E19" i="2"/>
  <c r="J18" i="2"/>
  <c r="J16" i="2"/>
  <c r="E16" i="2"/>
  <c r="F96" i="2" s="1"/>
  <c r="J15" i="2"/>
  <c r="J13" i="2"/>
  <c r="E13" i="2"/>
  <c r="F95" i="2" s="1"/>
  <c r="J12" i="2"/>
  <c r="J10" i="2"/>
  <c r="AS51" i="1"/>
  <c r="L47" i="1"/>
  <c r="AM46" i="1"/>
  <c r="L46" i="1"/>
  <c r="AM44" i="1"/>
  <c r="L44" i="1"/>
  <c r="L42" i="1"/>
  <c r="L41" i="1"/>
  <c r="J47" i="2" l="1"/>
  <c r="J95" i="2"/>
  <c r="BK238" i="2"/>
  <c r="J238" i="2" s="1"/>
  <c r="J64" i="2" s="1"/>
  <c r="P182" i="2"/>
  <c r="P269" i="2"/>
  <c r="R100" i="2"/>
  <c r="R238" i="2"/>
  <c r="BK313" i="2"/>
  <c r="J313" i="2" s="1"/>
  <c r="J68" i="2" s="1"/>
  <c r="BK362" i="2"/>
  <c r="BK100" i="2"/>
  <c r="J101" i="2"/>
  <c r="J54" i="2" s="1"/>
  <c r="J45" i="2"/>
  <c r="J93" i="2"/>
  <c r="P115" i="2"/>
  <c r="P100" i="2"/>
  <c r="P333" i="2"/>
  <c r="R362" i="2"/>
  <c r="R361" i="2" s="1"/>
  <c r="F29" i="2"/>
  <c r="BA52" i="1" s="1"/>
  <c r="BA51" i="1" s="1"/>
  <c r="J29" i="2"/>
  <c r="AW52" i="1" s="1"/>
  <c r="J139" i="2"/>
  <c r="J61" i="2" s="1"/>
  <c r="R150" i="2"/>
  <c r="R138" i="2" s="1"/>
  <c r="J28" i="2"/>
  <c r="AV52" i="1" s="1"/>
  <c r="AT52" i="1" s="1"/>
  <c r="F30" i="2"/>
  <c r="BB52" i="1" s="1"/>
  <c r="BB51" i="1" s="1"/>
  <c r="F28" i="2"/>
  <c r="AZ52" i="1" s="1"/>
  <c r="AZ51" i="1" s="1"/>
  <c r="BK150" i="2"/>
  <c r="J150" i="2" s="1"/>
  <c r="J62" i="2" s="1"/>
  <c r="T182" i="2"/>
  <c r="R307" i="2"/>
  <c r="J377" i="2"/>
  <c r="J80" i="2" s="1"/>
  <c r="BK376" i="2"/>
  <c r="J376" i="2" s="1"/>
  <c r="J79" i="2" s="1"/>
  <c r="P139" i="2"/>
  <c r="P138" i="2" s="1"/>
  <c r="F31" i="2"/>
  <c r="BC52" i="1" s="1"/>
  <c r="BC51" i="1" s="1"/>
  <c r="T115" i="2"/>
  <c r="T100" i="2" s="1"/>
  <c r="T99" i="2" s="1"/>
  <c r="T139" i="2"/>
  <c r="T138" i="2" s="1"/>
  <c r="T333" i="2"/>
  <c r="P376" i="2"/>
  <c r="F47" i="2"/>
  <c r="P99" i="2" l="1"/>
  <c r="AU52" i="1" s="1"/>
  <c r="AU51" i="1" s="1"/>
  <c r="R99" i="2"/>
  <c r="BK138" i="2"/>
  <c r="J138" i="2" s="1"/>
  <c r="J60" i="2" s="1"/>
  <c r="W27" i="1"/>
  <c r="AW51" i="1"/>
  <c r="AK27" i="1" s="1"/>
  <c r="AY51" i="1"/>
  <c r="W29" i="1"/>
  <c r="AV51" i="1"/>
  <c r="W26" i="1"/>
  <c r="J100" i="2"/>
  <c r="J53" i="2" s="1"/>
  <c r="W28" i="1"/>
  <c r="AX51" i="1"/>
  <c r="BK361" i="2"/>
  <c r="J361" i="2" s="1"/>
  <c r="J77" i="2" s="1"/>
  <c r="J362" i="2"/>
  <c r="J78" i="2" s="1"/>
  <c r="AK26" i="1" l="1"/>
  <c r="AT51" i="1"/>
  <c r="BK99" i="2"/>
  <c r="J99" i="2" s="1"/>
  <c r="J25" i="2" l="1"/>
  <c r="J52" i="2"/>
  <c r="J34" i="2" l="1"/>
  <c r="AG52" i="1"/>
  <c r="AG51" i="1" l="1"/>
  <c r="AN52" i="1"/>
  <c r="AK23" i="1" l="1"/>
  <c r="AK32" i="1" s="1"/>
  <c r="AN51" i="1"/>
</calcChain>
</file>

<file path=xl/sharedStrings.xml><?xml version="1.0" encoding="utf-8"?>
<sst xmlns="http://schemas.openxmlformats.org/spreadsheetml/2006/main" count="4481" uniqueCount="1268">
  <si>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</si>
  <si>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</si>
  <si>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</si>
  <si>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</si>
  <si>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</si>
  <si>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</si>
  <si>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</si>
  <si>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{1fe06310-26b5-4159-b308-afa275e08f6b}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</si>
  <si>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</si>
  <si>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</si>
  <si>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</si>
  <si>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</si>
  <si>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</si>
  <si>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</si>
  <si>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</si>
  <si>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</si>
  <si>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</si>
  <si>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z082072018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</si>
  <si>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</si>
  <si>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</si>
  <si>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Ondříčkova 385-391 - ZTI - Stoupací potrubí</t>
  </si>
  <si>
    <t>0,1</t>
  </si>
  <si>
    <t>KSO:</t>
  </si>
  <si>
    <t>CC-CZ:</t>
  </si>
  <si>
    <t>1</t>
  </si>
  <si>
    <t>Místo:</t>
  </si>
  <si>
    <t xml:space="preserve">Praha </t>
  </si>
  <si>
    <t>Datum:</t>
  </si>
  <si>
    <t>22. 8. 2018</t>
  </si>
  <si>
    <t>Zadavatel:</t>
  </si>
  <si>
    <t>IČ:</t>
  </si>
  <si>
    <t xml:space="preserve"> </t>
  </si>
  <si>
    <t>DIČ:</t>
  </si>
  <si>
    <t>Uchazeč:</t>
  </si>
  <si>
    <t>Vyplň údaj</t>
  </si>
  <si>
    <t>True</t>
  </si>
  <si>
    <t>Projektant: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</si>
  <si>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</si>
  <si>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</si>
  <si>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</si>
  <si>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</si>
  <si>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</si>
  <si>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</si>
  <si>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</si>
  <si>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</si>
  <si>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</si>
  <si>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</si>
  <si>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</si>
  <si>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</si>
  <si>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</si>
  <si>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</si>
  <si>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</si>
  <si>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</si>
  <si>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</si>
  <si>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</si>
  <si>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</si>
  <si>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</si>
  <si>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</si>
  <si>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</si>
  <si>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</si>
  <si>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</si>
  <si>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</si>
  <si>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</si>
  <si>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</si>
  <si>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</si>
  <si>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</si>
  <si>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</si>
  <si>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</si>
  <si>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</si>
  <si>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</si>
  <si>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</si>
  <si>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</si>
  <si>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</si>
  <si>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</si>
  <si>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</si>
  <si>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</si>
  <si>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</si>
  <si>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</si>
  <si>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</si>
  <si>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</si>
  <si>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</si>
  <si>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</si>
  <si>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</si>
  <si>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</si>
  <si>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</si>
  <si>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</si>
  <si>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</si>
  <si>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</si>
  <si>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</si>
  <si>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</si>
  <si>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</si>
  <si>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</si>
  <si>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</si>
  <si>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práce-bourání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</si>
  <si>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</si>
  <si>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</si>
  <si>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</si>
  <si>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</si>
  <si>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</si>
  <si>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</si>
  <si>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</si>
  <si>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</si>
  <si>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727 - Zdravotechnika - požární ochrana</t>
  </si>
  <si>
    <t xml:space="preserve">    740 - Elektromontáže - zkoušky a revize</t>
  </si>
  <si>
    <t xml:space="preserve">    744 - Elektromontáže - montáž vodičů měděných</t>
  </si>
  <si>
    <t xml:space="preserve">    746 - Elektromontáže - soubory pro vodiče</t>
  </si>
  <si>
    <t xml:space="preserve">    751 - Vzduchotechnika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</si>
  <si>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</si>
  <si>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</si>
  <si>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</si>
  <si>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</si>
  <si>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</si>
  <si>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</t>
  </si>
  <si>
    <t>M - Práce a dodávky M</t>
  </si>
  <si>
    <t xml:space="preserve">    58-M - Revize vyhrazených technických zařízení</t>
  </si>
  <si>
    <t>VRN - Vedlejší rozpočtové náklady</t>
  </si>
  <si>
    <t xml:space="preserve">    VRN2 - Příprava staveniště</t>
  </si>
  <si>
    <t xml:space="preserve">    VRN3 - Zařízení staveniště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</si>
  <si>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</si>
  <si>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</si>
  <si>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</si>
  <si>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</si>
  <si>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</si>
  <si>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</si>
  <si>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</si>
  <si>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</si>
  <si>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</si>
  <si>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</si>
  <si>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</si>
  <si>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</si>
  <si>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</si>
  <si>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</si>
  <si>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</si>
  <si>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</si>
  <si>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</si>
  <si>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3</t>
  </si>
  <si>
    <t>Svislé a kompletní konstrukce</t>
  </si>
  <si>
    <t>K</t>
  </si>
  <si>
    <t>342272248</t>
  </si>
  <si>
    <t>Příčky tl 75 mm z pórobetonových příčkovek hmotnosti 500 kg/m3 - 1.NP</t>
  </si>
  <si>
    <t>m2</t>
  </si>
  <si>
    <t>4</t>
  </si>
  <si>
    <t>2</t>
  </si>
  <si>
    <t>1442859498</t>
  </si>
  <si>
    <t>VV</t>
  </si>
  <si>
    <t>(0,9+0,5)*2,8*2</t>
  </si>
  <si>
    <t>342291121</t>
  </si>
  <si>
    <t>Ukotvení příček k cihelným konstrukcím kotvami tl příčky do 100 mm - 1.NP</t>
  </si>
  <si>
    <t>m</t>
  </si>
  <si>
    <t>2077950544</t>
  </si>
  <si>
    <t>(0,9+2,8+2,8)*2</t>
  </si>
  <si>
    <t>Vodorovné konstrukce</t>
  </si>
  <si>
    <t>411386611</t>
  </si>
  <si>
    <t xml:space="preserve">Zabetonování části prostupů v instalačních šachtách ze suchých směsí pl do 0,09 m2 </t>
  </si>
  <si>
    <t>kus</t>
  </si>
  <si>
    <t>CS ÚRS 2014 01</t>
  </si>
  <si>
    <t>-200916992</t>
  </si>
  <si>
    <t>53+17+16</t>
  </si>
  <si>
    <t>6</t>
  </si>
  <si>
    <t>Úpravy povrchů, podlahy a osazování výplní</t>
  </si>
  <si>
    <t>611135001</t>
  </si>
  <si>
    <t>Vyrovnání podkladu vnitřních stropů maltou vápenocementovou tl do 10 mm - 1.PP, 1.NP</t>
  </si>
  <si>
    <t>-700028990</t>
  </si>
  <si>
    <t>5</t>
  </si>
  <si>
    <t>611325223</t>
  </si>
  <si>
    <t>Vápenocementová štuková omítka malých ploch do 1,0 m2 na stropech - 1.PP, 1.NP</t>
  </si>
  <si>
    <t>-1500546005</t>
  </si>
  <si>
    <t>612325225</t>
  </si>
  <si>
    <t>Vápenocementová štuková omítka malých ploch do 4,0 m2 na stěnách - 1.PP, 1.NP</t>
  </si>
  <si>
    <t>-389560294</t>
  </si>
  <si>
    <t>7</t>
  </si>
  <si>
    <t>619991001</t>
  </si>
  <si>
    <t>Zakrytí podlah fólií přilepenou lepící páskou - byty</t>
  </si>
  <si>
    <t>-901735390</t>
  </si>
  <si>
    <t>5*1,5*47</t>
  </si>
  <si>
    <t>9</t>
  </si>
  <si>
    <t>Ostatní konstrukce a práce-bourání</t>
  </si>
  <si>
    <t>8</t>
  </si>
  <si>
    <t>952902021</t>
  </si>
  <si>
    <t>Čištění budov zametení hladkých podlah</t>
  </si>
  <si>
    <t>-1555683784</t>
  </si>
  <si>
    <t>(47*5*1,5)*3</t>
  </si>
  <si>
    <t>(5*3)*9*3*3</t>
  </si>
  <si>
    <t>Součet</t>
  </si>
  <si>
    <t>953941621</t>
  </si>
  <si>
    <t>Osazování nových konzol v instalační šachtě</t>
  </si>
  <si>
    <t>996742082</t>
  </si>
  <si>
    <t>10</t>
  </si>
  <si>
    <t>M</t>
  </si>
  <si>
    <t>423928870</t>
  </si>
  <si>
    <t xml:space="preserve">konzola lištová cca 41/41/2,5 </t>
  </si>
  <si>
    <t>962058631</t>
  </si>
  <si>
    <t>11</t>
  </si>
  <si>
    <t>423928870R01</t>
  </si>
  <si>
    <t xml:space="preserve">konzola lištová cca 41/41/2,5 - pro plynoměr </t>
  </si>
  <si>
    <t>1348548782</t>
  </si>
  <si>
    <t>12</t>
  </si>
  <si>
    <t>423928700</t>
  </si>
  <si>
    <t>konzole cca 100/200-20 - pro elektroinstalační desku</t>
  </si>
  <si>
    <t>CS ÚRS 2017 01</t>
  </si>
  <si>
    <t>-1720467374</t>
  </si>
  <si>
    <t>13</t>
  </si>
  <si>
    <t>962086111</t>
  </si>
  <si>
    <t>Bourání příček z plynosilikátu tl do 150 mm - 1.NP</t>
  </si>
  <si>
    <t>1620143253</t>
  </si>
  <si>
    <t>(0,9*2,6)</t>
  </si>
  <si>
    <t>14</t>
  </si>
  <si>
    <t>968072245R01</t>
  </si>
  <si>
    <t>Demontáž desek z rámů jednoduchých pl do 2 m2 - byty</t>
  </si>
  <si>
    <t>ks</t>
  </si>
  <si>
    <t>-200184534</t>
  </si>
  <si>
    <t>972055341</t>
  </si>
  <si>
    <t>Vybourání otvorů ve stropech z ŽB prefabrikátů pl do 0,25 m2 tl přes 120 mm</t>
  </si>
  <si>
    <t>1198456634</t>
  </si>
  <si>
    <t>16</t>
  </si>
  <si>
    <t>978011191</t>
  </si>
  <si>
    <t>Otlučení vnitřních omítek stropů o rozsahu do 100 % - 1.NP</t>
  </si>
  <si>
    <t>-1270186129</t>
  </si>
  <si>
    <t>0,5*0,5*2</t>
  </si>
  <si>
    <t>997</t>
  </si>
  <si>
    <t>Přesun sutě</t>
  </si>
  <si>
    <t>17</t>
  </si>
  <si>
    <t>997013215</t>
  </si>
  <si>
    <t>Vnitrostaveništní doprava suti a vybouraných hmot pro budovy v do 18 m ručně</t>
  </si>
  <si>
    <t>t</t>
  </si>
  <si>
    <t>-1731175729</t>
  </si>
  <si>
    <t>18</t>
  </si>
  <si>
    <t>997013501</t>
  </si>
  <si>
    <t>Odvoz suti na skládku a vybouraných hmot nebo meziskládku  se složením</t>
  </si>
  <si>
    <t>446032485</t>
  </si>
  <si>
    <t>19</t>
  </si>
  <si>
    <t>997013509</t>
  </si>
  <si>
    <t>Příplatek k odvozu suti a vybouraných hmot na skládku ZKD 1 km přes 1 km</t>
  </si>
  <si>
    <t>203975462</t>
  </si>
  <si>
    <t>37,46*30</t>
  </si>
  <si>
    <t>20</t>
  </si>
  <si>
    <t>997013821</t>
  </si>
  <si>
    <t>Poplatek za uložení stavebního odpadu s azbestem na skládce (skládkovné)</t>
  </si>
  <si>
    <t>1651123376</t>
  </si>
  <si>
    <t>998</t>
  </si>
  <si>
    <t>Přesun hmot</t>
  </si>
  <si>
    <t>998011004</t>
  </si>
  <si>
    <t>Přesun hmot pro budovy zděné v do 36 m</t>
  </si>
  <si>
    <t>-867926841</t>
  </si>
  <si>
    <t>PSV</t>
  </si>
  <si>
    <t>Práce a dodávky PSV</t>
  </si>
  <si>
    <t>712</t>
  </si>
  <si>
    <t>Povlakové krytiny</t>
  </si>
  <si>
    <t>22</t>
  </si>
  <si>
    <t>712363003</t>
  </si>
  <si>
    <t>Provedení povlakové krytina střech do 10° spoj 2 pásů fólií PVC horkovzdušným navařením</t>
  </si>
  <si>
    <t>1723044093</t>
  </si>
  <si>
    <t>23</t>
  </si>
  <si>
    <t>712363005</t>
  </si>
  <si>
    <t>Provedení povlakové krytiny střech do 10° navařením fólie PVC na oplechování v plné ploše</t>
  </si>
  <si>
    <t>-1473104361</t>
  </si>
  <si>
    <t>24</t>
  </si>
  <si>
    <t>283220000</t>
  </si>
  <si>
    <t>fólie hydroizolační střešní tl 2 mm š 1200 mm šedá</t>
  </si>
  <si>
    <t>32</t>
  </si>
  <si>
    <t>-1745856759</t>
  </si>
  <si>
    <t>1*1,15 'Přepočtené koeficientem množství</t>
  </si>
  <si>
    <t>25</t>
  </si>
  <si>
    <t>712363007</t>
  </si>
  <si>
    <t>Provedení povlakové krytiny střech do 10° pojištění spoje fólie PVC nalepením pruhu fólie lepidlem</t>
  </si>
  <si>
    <t>-2011867540</t>
  </si>
  <si>
    <t>26</t>
  </si>
  <si>
    <t>247446170</t>
  </si>
  <si>
    <t xml:space="preserve">lepidlo vodivé </t>
  </si>
  <si>
    <t>kg</t>
  </si>
  <si>
    <t>183381965</t>
  </si>
  <si>
    <t>3*0,05 'Přepočtené koeficientem množství</t>
  </si>
  <si>
    <t>27</t>
  </si>
  <si>
    <t>712363422</t>
  </si>
  <si>
    <t>Provedení povlak krytiny mechanicky kotvenou do betonu TI tl do 100mm krajní pole,budova v přes 18m</t>
  </si>
  <si>
    <t>1100614707</t>
  </si>
  <si>
    <t>28</t>
  </si>
  <si>
    <t>-1076605215</t>
  </si>
  <si>
    <t>6*1,15 'Přepočtené koeficientem množství</t>
  </si>
  <si>
    <t>721</t>
  </si>
  <si>
    <t>Zdravotechnika - vnitřní kanalizace</t>
  </si>
  <si>
    <t>29</t>
  </si>
  <si>
    <t>721140802</t>
  </si>
  <si>
    <t>Demontáž potrubí litinové do DN 100</t>
  </si>
  <si>
    <t>-245153358</t>
  </si>
  <si>
    <t>2+2+2+2+2+2+87</t>
  </si>
  <si>
    <t>30</t>
  </si>
  <si>
    <t>721140915</t>
  </si>
  <si>
    <t>Potrubí litinové propojení potrubí DN 100</t>
  </si>
  <si>
    <t>121244181</t>
  </si>
  <si>
    <t>3+3+6</t>
  </si>
  <si>
    <t>31</t>
  </si>
  <si>
    <t>721140925</t>
  </si>
  <si>
    <t>Potrubí litinové odpadní krácení trub DN 100</t>
  </si>
  <si>
    <t>-544377382</t>
  </si>
  <si>
    <t>721160802</t>
  </si>
  <si>
    <t>Demontáž potrubí vláknocementového DN 100</t>
  </si>
  <si>
    <t>-1624256143</t>
  </si>
  <si>
    <t>33</t>
  </si>
  <si>
    <t>721171803</t>
  </si>
  <si>
    <t>Demontáž potrubí z PVC do D 75</t>
  </si>
  <si>
    <t>368372310</t>
  </si>
  <si>
    <t>34</t>
  </si>
  <si>
    <t>721171808</t>
  </si>
  <si>
    <t>Demontáž potrubí z PVC do D 114</t>
  </si>
  <si>
    <t>1364666466</t>
  </si>
  <si>
    <t>165</t>
  </si>
  <si>
    <t>35</t>
  </si>
  <si>
    <t>721171913</t>
  </si>
  <si>
    <t>Potrubí z PP propojení potrubí DN 50</t>
  </si>
  <si>
    <t>-753084768</t>
  </si>
  <si>
    <t>36</t>
  </si>
  <si>
    <t>721174042</t>
  </si>
  <si>
    <t xml:space="preserve">Potrubí kanalizační z PP připojovací DN 40 </t>
  </si>
  <si>
    <t>157117151</t>
  </si>
  <si>
    <t>37</t>
  </si>
  <si>
    <t>721174042R01</t>
  </si>
  <si>
    <t>Potrubí kanalizační z PP připojovací DN 40 - chránička plynovod</t>
  </si>
  <si>
    <t>384427320</t>
  </si>
  <si>
    <t>30*1,5</t>
  </si>
  <si>
    <t>38</t>
  </si>
  <si>
    <t>721174043</t>
  </si>
  <si>
    <t>Potrubí kanalizační z PP připojovací DN 50</t>
  </si>
  <si>
    <t>665345687</t>
  </si>
  <si>
    <t>39</t>
  </si>
  <si>
    <t>721174045</t>
  </si>
  <si>
    <t>Potrubí kanalizační z PP připojovací DN 100</t>
  </si>
  <si>
    <t>-764641772</t>
  </si>
  <si>
    <t>40</t>
  </si>
  <si>
    <t>721174063</t>
  </si>
  <si>
    <t>Potrubí kanalizační z PP větrací systém HT DN 110</t>
  </si>
  <si>
    <t>-310825994</t>
  </si>
  <si>
    <t>41</t>
  </si>
  <si>
    <t>721175012</t>
  </si>
  <si>
    <t>Potrubí kanalizační plastové odpadní zvuk tlumící vícevrstvé DN 100</t>
  </si>
  <si>
    <t>-1008261797</t>
  </si>
  <si>
    <t>165+87</t>
  </si>
  <si>
    <t>42</t>
  </si>
  <si>
    <t>283770780</t>
  </si>
  <si>
    <t>izolace potrubí protihluková 110 mm</t>
  </si>
  <si>
    <t>-497310304</t>
  </si>
  <si>
    <t>43</t>
  </si>
  <si>
    <t>721194109</t>
  </si>
  <si>
    <t>Vyvedení a upevnění odpadních výpustek nebo manžet DN 100 - WC</t>
  </si>
  <si>
    <t>1110212417</t>
  </si>
  <si>
    <t>44</t>
  </si>
  <si>
    <t>551666120</t>
  </si>
  <si>
    <t>manžeta připojovací WC  DN 110</t>
  </si>
  <si>
    <t>-21763410</t>
  </si>
  <si>
    <t>45</t>
  </si>
  <si>
    <t>721259105</t>
  </si>
  <si>
    <t>Montáž tvarovky DN 100</t>
  </si>
  <si>
    <t>29799382</t>
  </si>
  <si>
    <t>46</t>
  </si>
  <si>
    <t>286116160</t>
  </si>
  <si>
    <t>čistící kus kanalizace plastové KGRE- 100 se 4 šrouby</t>
  </si>
  <si>
    <t>-1134950913</t>
  </si>
  <si>
    <t>47</t>
  </si>
  <si>
    <t>721273153</t>
  </si>
  <si>
    <t>Hlavice ventilační polypropylen PP DN 110</t>
  </si>
  <si>
    <t>-45509308</t>
  </si>
  <si>
    <t>48</t>
  </si>
  <si>
    <t>721290111</t>
  </si>
  <si>
    <t>Zkouška těsnosti potrubí kanalizace vodou do DN 125</t>
  </si>
  <si>
    <t>-1809233380</t>
  </si>
  <si>
    <t>49</t>
  </si>
  <si>
    <t>721300922</t>
  </si>
  <si>
    <t>Pročištění svodů ležatých do DN 300</t>
  </si>
  <si>
    <t>9047085</t>
  </si>
  <si>
    <t>50</t>
  </si>
  <si>
    <t>721300922R01</t>
  </si>
  <si>
    <t>Prohlídka kamerou svodů ležatých do DN 300</t>
  </si>
  <si>
    <t>1586105767</t>
  </si>
  <si>
    <t>51</t>
  </si>
  <si>
    <t>998721103</t>
  </si>
  <si>
    <t>Přesun hmot tonážní pro vnitřní kanalizace v objektech v do 24 m</t>
  </si>
  <si>
    <t>-1257872804</t>
  </si>
  <si>
    <t>52</t>
  </si>
  <si>
    <t>998721181</t>
  </si>
  <si>
    <t>Příplatek k přesunu hmot tonážní 721 prováděný bez použití mechanizace</t>
  </si>
  <si>
    <t>-1371489374</t>
  </si>
  <si>
    <t>722</t>
  </si>
  <si>
    <t>Zdravotechnika - vnitřní vodovod</t>
  </si>
  <si>
    <t>53</t>
  </si>
  <si>
    <t>722130233</t>
  </si>
  <si>
    <t>Potrubí vodovodní ocelové závitové pozinkované běžné DN 25</t>
  </si>
  <si>
    <t>1042943060</t>
  </si>
  <si>
    <t>54</t>
  </si>
  <si>
    <t>722130234</t>
  </si>
  <si>
    <t>Potrubí vodovodní ocelové závitové pozinkované běžné DN 32</t>
  </si>
  <si>
    <t>-1636330910</t>
  </si>
  <si>
    <t>55</t>
  </si>
  <si>
    <t>722130801</t>
  </si>
  <si>
    <t>Demontáž potrubí ocelové pozinkované závitové do DN 25 - byty</t>
  </si>
  <si>
    <t>90912603</t>
  </si>
  <si>
    <t>47+705+18</t>
  </si>
  <si>
    <t>56</t>
  </si>
  <si>
    <t>722130802</t>
  </si>
  <si>
    <t>Demontáž potrubí ocelové pozinkované závitové do DN 40 - požární rozvod</t>
  </si>
  <si>
    <t>1991384157</t>
  </si>
  <si>
    <t>57</t>
  </si>
  <si>
    <t>722130913</t>
  </si>
  <si>
    <t>Potrubí pozinkované závitové přeřezání ocelové trubky do DN 25</t>
  </si>
  <si>
    <t>1523417532</t>
  </si>
  <si>
    <t>58</t>
  </si>
  <si>
    <t>722130916</t>
  </si>
  <si>
    <t>Potrubí pozinkované závitové přeřezání ocelové trubky do DN 50</t>
  </si>
  <si>
    <t>-1376286519</t>
  </si>
  <si>
    <t>59</t>
  </si>
  <si>
    <t>722131934</t>
  </si>
  <si>
    <t>Potrubí pozinkované závitové propojení potrubí DN 32</t>
  </si>
  <si>
    <t>50723287</t>
  </si>
  <si>
    <t>60</t>
  </si>
  <si>
    <t>722170801</t>
  </si>
  <si>
    <t>Demontáž rozvodů vody z plastů do D 25</t>
  </si>
  <si>
    <t>2099683254</t>
  </si>
  <si>
    <t>61</t>
  </si>
  <si>
    <t>722170804</t>
  </si>
  <si>
    <t>Demontáž rozvodů vody z plastů do D 50</t>
  </si>
  <si>
    <t>738926510</t>
  </si>
  <si>
    <t>62</t>
  </si>
  <si>
    <t>722174022</t>
  </si>
  <si>
    <t>Potrubí vodovodní plastové PPR svar polyfuze PN 20 D 20 x 3,4 mm</t>
  </si>
  <si>
    <t>-1586321645</t>
  </si>
  <si>
    <t>705+18</t>
  </si>
  <si>
    <t>63</t>
  </si>
  <si>
    <t>722174023</t>
  </si>
  <si>
    <t>Potrubí vodovodní plastové PPR svar polyfuze PN 20 D 25 x 4,2 mm</t>
  </si>
  <si>
    <t>CS ÚRS 2016 01</t>
  </si>
  <si>
    <t>-1078465101</t>
  </si>
  <si>
    <t>64</t>
  </si>
  <si>
    <t>722174023R00</t>
  </si>
  <si>
    <t>Potrubí vodovodní plastové PP-RCT svar polyfuze 20mm</t>
  </si>
  <si>
    <t>837504806</t>
  </si>
  <si>
    <t>65</t>
  </si>
  <si>
    <t>722174025R01</t>
  </si>
  <si>
    <t>Potrubí vodovodní plastové PP-RCT svar polyfuze 32 mm</t>
  </si>
  <si>
    <t>1501821872</t>
  </si>
  <si>
    <t>66</t>
  </si>
  <si>
    <t>722174025R02</t>
  </si>
  <si>
    <t>Potrubí vodovodní plastové PP-RCT svar polyfuze 40 mm</t>
  </si>
  <si>
    <t>1674960698</t>
  </si>
  <si>
    <t>67</t>
  </si>
  <si>
    <t>722174072</t>
  </si>
  <si>
    <t>Potrubí vodovodní plastové kompenzační smyčka PPR svar polyfuze PN 20 D 20 x 3,4 mm</t>
  </si>
  <si>
    <t>1272855279</t>
  </si>
  <si>
    <t>68</t>
  </si>
  <si>
    <t>722174074</t>
  </si>
  <si>
    <t>Potrubí vodovodní plastové kompenzační smyčka PPR svar polyfuze PN 20 D 32 x 5,4 mm</t>
  </si>
  <si>
    <t>-1840939942</t>
  </si>
  <si>
    <t>69</t>
  </si>
  <si>
    <t>722174075</t>
  </si>
  <si>
    <t>Potrubí vodovodní plastové kompenzační smyčka PPR svar polyfuze PN 20 D 40 x 6,7 mm</t>
  </si>
  <si>
    <t>-138393620</t>
  </si>
  <si>
    <t>70</t>
  </si>
  <si>
    <t>722181120R01</t>
  </si>
  <si>
    <t>Ochrana vodovodního potrubí zvuk tlumícími objímkami do DN 20 mm pevný bod</t>
  </si>
  <si>
    <t>-311928939</t>
  </si>
  <si>
    <t>71</t>
  </si>
  <si>
    <t>722181120R02</t>
  </si>
  <si>
    <t>Ochrana vodovodního potrubí zvuk tlumícími objímkami do DN 32 mm pevný bod</t>
  </si>
  <si>
    <t>-172063458</t>
  </si>
  <si>
    <t>72</t>
  </si>
  <si>
    <t>722181120R03</t>
  </si>
  <si>
    <t>Ochrana vodovodního potrubí zvuk tlumícími objímkami do DN 40 mm pevný bod</t>
  </si>
  <si>
    <t>-1610639246</t>
  </si>
  <si>
    <t>73</t>
  </si>
  <si>
    <t>722181126R03</t>
  </si>
  <si>
    <t>Ochrana vodovodního potrubí objímkami do DN 40 mm</t>
  </si>
  <si>
    <t>2034313552</t>
  </si>
  <si>
    <t>88*3</t>
  </si>
  <si>
    <t>74</t>
  </si>
  <si>
    <t>722181128</t>
  </si>
  <si>
    <t>Ochrana potrubí zvuk tlumícími objímkami do DN 200 mm - kanalizace</t>
  </si>
  <si>
    <t>-1827582953</t>
  </si>
  <si>
    <t>106+6</t>
  </si>
  <si>
    <t>75</t>
  </si>
  <si>
    <t>722181211</t>
  </si>
  <si>
    <t>Tepelně izolační trubice z PE tl do 6 mm DN do 22 mm</t>
  </si>
  <si>
    <t>-690365057</t>
  </si>
  <si>
    <t>76</t>
  </si>
  <si>
    <t>722181212</t>
  </si>
  <si>
    <t>Tepelně izolační trubice z PE tl do 6 mm DN do 32 mm</t>
  </si>
  <si>
    <t>-1392738222</t>
  </si>
  <si>
    <t>77</t>
  </si>
  <si>
    <t>722181222</t>
  </si>
  <si>
    <t>Tepelně izolační trubice  z PE tl do 10 mm DN do 42 mm</t>
  </si>
  <si>
    <t>-476912967</t>
  </si>
  <si>
    <t>78</t>
  </si>
  <si>
    <t>722181232</t>
  </si>
  <si>
    <t>Tepelně izolační trubice  z PE tl do 15 mm DN do 42 mm</t>
  </si>
  <si>
    <t>699984771</t>
  </si>
  <si>
    <t>79</t>
  </si>
  <si>
    <t>722181241</t>
  </si>
  <si>
    <t>Ochrana vodovodního potrubí termoizolačními trubicemi z PE tl do 20 mm DN do 22 mm</t>
  </si>
  <si>
    <t>1796401472</t>
  </si>
  <si>
    <t>80</t>
  </si>
  <si>
    <t>722181242</t>
  </si>
  <si>
    <t>Ochrana vodovodního potrubí termoizolačními trubicemi z PE tl do 20 mm DN do 45 mm</t>
  </si>
  <si>
    <t>690858721</t>
  </si>
  <si>
    <t>81</t>
  </si>
  <si>
    <t>722190901</t>
  </si>
  <si>
    <t>Uzavření nebo otevření vodovodního potrubí při opravách</t>
  </si>
  <si>
    <t>-1768101753</t>
  </si>
  <si>
    <t>(47+2)*2*2+3*6*3*2</t>
  </si>
  <si>
    <t>82</t>
  </si>
  <si>
    <t>722220152</t>
  </si>
  <si>
    <t>Nástěnka závitová plastová PPR PN 20 DN 20 x G 1/2</t>
  </si>
  <si>
    <t>-555884203</t>
  </si>
  <si>
    <t>83</t>
  </si>
  <si>
    <t>722220161</t>
  </si>
  <si>
    <t>Nástěnný komplet plastový PPR PN 20 DN 20 x G 1/2</t>
  </si>
  <si>
    <t>-1045986525</t>
  </si>
  <si>
    <t>84</t>
  </si>
  <si>
    <t>722220231</t>
  </si>
  <si>
    <t>Přechodka dGK PPR PN 20 D 20 x G 1/2 s kovovým závitem</t>
  </si>
  <si>
    <t>1999436314</t>
  </si>
  <si>
    <t>85</t>
  </si>
  <si>
    <t>722220232</t>
  </si>
  <si>
    <t>Přechodka dGK PPR PN 20 D 25 x G 3/4 s kovovým závitem</t>
  </si>
  <si>
    <t>1637909501</t>
  </si>
  <si>
    <t>86</t>
  </si>
  <si>
    <t>722220241</t>
  </si>
  <si>
    <t>Přechodka dGK D 20 x G 1/2  s převlečnou maticí - napojení na stávající potrubí</t>
  </si>
  <si>
    <t>1415014666</t>
  </si>
  <si>
    <t>87</t>
  </si>
  <si>
    <t>722220851</t>
  </si>
  <si>
    <t>Demontáž armatur závitových s jedním závitem G do 3/4</t>
  </si>
  <si>
    <t>-1845328225</t>
  </si>
  <si>
    <t>88</t>
  </si>
  <si>
    <t>722220863</t>
  </si>
  <si>
    <t>Demontáž armatur závitových se dvěma závity G 6/4</t>
  </si>
  <si>
    <t>-310074350</t>
  </si>
  <si>
    <t>89</t>
  </si>
  <si>
    <t>722232043</t>
  </si>
  <si>
    <t>Kohout kulový přímý G 1/2 PN 42 do 185°C vnitřní závit</t>
  </si>
  <si>
    <t>2043639920</t>
  </si>
  <si>
    <t>90</t>
  </si>
  <si>
    <t>722232044</t>
  </si>
  <si>
    <t>Kohout kulový přímý G 3/4 PN 42 do 185°C vnitřní závit</t>
  </si>
  <si>
    <t>489131100</t>
  </si>
  <si>
    <t>91</t>
  </si>
  <si>
    <t>722239101</t>
  </si>
  <si>
    <t>Montáž armatur vodovodních se dvěma závity G 1/2</t>
  </si>
  <si>
    <t>-658400241</t>
  </si>
  <si>
    <t>92</t>
  </si>
  <si>
    <t>319427030</t>
  </si>
  <si>
    <t>redukce mosaz 3/4" x 1/2"</t>
  </si>
  <si>
    <t>2128592651</t>
  </si>
  <si>
    <t>93</t>
  </si>
  <si>
    <t>-62294018</t>
  </si>
  <si>
    <t>94</t>
  </si>
  <si>
    <t>319441720R01</t>
  </si>
  <si>
    <t xml:space="preserve">přechodka redukovaná s vnějším závitem č.T212 DN 1/2 x 3/4" </t>
  </si>
  <si>
    <t>-1922368584</t>
  </si>
  <si>
    <t>95</t>
  </si>
  <si>
    <t>319441720R02</t>
  </si>
  <si>
    <t xml:space="preserve">přechodka redukovaná s vnějším závitem č.T233 DN 1/2 x 1/2" </t>
  </si>
  <si>
    <t>-1008238349</t>
  </si>
  <si>
    <t>96</t>
  </si>
  <si>
    <t>722250133</t>
  </si>
  <si>
    <t>Hydrantový systém s tvarově stálou hadicí D 25 x 30 m celoplechový</t>
  </si>
  <si>
    <t>1117320155</t>
  </si>
  <si>
    <t>97</t>
  </si>
  <si>
    <t>722260811</t>
  </si>
  <si>
    <t>Demontáž vodoměrů závitových G 1/2</t>
  </si>
  <si>
    <t>2089227443</t>
  </si>
  <si>
    <t>98</t>
  </si>
  <si>
    <t>722262225</t>
  </si>
  <si>
    <t>Vodoměr závitový jednovtokový suchoběžný dálkový odečet do 40°C G1/2x110 R80 Qn 2,5 m3/h horizont</t>
  </si>
  <si>
    <t>1392172940</t>
  </si>
  <si>
    <t>99</t>
  </si>
  <si>
    <t>722290226</t>
  </si>
  <si>
    <t>Zkouška těsnosti vodovodního potrubí závitového do DN 50</t>
  </si>
  <si>
    <t>-1824513398</t>
  </si>
  <si>
    <t>100</t>
  </si>
  <si>
    <t>722290234</t>
  </si>
  <si>
    <t>Proplach vodovodního potrubí do DN 80</t>
  </si>
  <si>
    <t>-13652856</t>
  </si>
  <si>
    <t>101</t>
  </si>
  <si>
    <t>998722103</t>
  </si>
  <si>
    <t>Přesun hmot tonážní tonážní pro vnitřní vodovod v objektech v do 24 m</t>
  </si>
  <si>
    <t>-893046770</t>
  </si>
  <si>
    <t>102</t>
  </si>
  <si>
    <t>998722181</t>
  </si>
  <si>
    <t>Příplatek k přesunu hmot tonážní 722 prováděný bez použití mechanizace</t>
  </si>
  <si>
    <t>1598973841</t>
  </si>
  <si>
    <t>723</t>
  </si>
  <si>
    <t>Zdravotechnika - vnitřní plynovod</t>
  </si>
  <si>
    <t>103</t>
  </si>
  <si>
    <t>723111204</t>
  </si>
  <si>
    <t>Potrubí ocelové závitové černé bezešvé svařované běžné DN 25</t>
  </si>
  <si>
    <t>-1301012268</t>
  </si>
  <si>
    <t>104</t>
  </si>
  <si>
    <t>723111205</t>
  </si>
  <si>
    <t>Potrubí ocelové závitové černé bezešvé svařované běžné DN 32</t>
  </si>
  <si>
    <t>-700696693</t>
  </si>
  <si>
    <t>105</t>
  </si>
  <si>
    <t>723111206</t>
  </si>
  <si>
    <t>Potrubí ocelové závitové černé bezešvé svařované běžné DN 40</t>
  </si>
  <si>
    <t>1413345738</t>
  </si>
  <si>
    <t>106</t>
  </si>
  <si>
    <t>723120804</t>
  </si>
  <si>
    <t>Demontáž potrubí ocelové závitové svařované do DN 25</t>
  </si>
  <si>
    <t>2017539394</t>
  </si>
  <si>
    <t>107</t>
  </si>
  <si>
    <t>723120804R01</t>
  </si>
  <si>
    <t xml:space="preserve">Demontáž potrubí ocelové závitové svařované do DN 25 - byty </t>
  </si>
  <si>
    <t>42789053</t>
  </si>
  <si>
    <t>108</t>
  </si>
  <si>
    <t>723120805</t>
  </si>
  <si>
    <t>Demontáž potrubí ocelové závitové svařované do DN 50</t>
  </si>
  <si>
    <t>-1694350541</t>
  </si>
  <si>
    <t>109</t>
  </si>
  <si>
    <t>723120805R01</t>
  </si>
  <si>
    <t xml:space="preserve">Demontáž potrubí ocelové závitové svařované do DN 50 - byty </t>
  </si>
  <si>
    <t>1714449273</t>
  </si>
  <si>
    <t>110</t>
  </si>
  <si>
    <t>723150312</t>
  </si>
  <si>
    <t>Potrubí ocelové hladké černé bezešvé spojované svařováním D 57x2,9 mm</t>
  </si>
  <si>
    <t>-261998379</t>
  </si>
  <si>
    <t>111</t>
  </si>
  <si>
    <t>723150345</t>
  </si>
  <si>
    <t>Redukce zhotovená kováním přes 1 cca DN 80/50</t>
  </si>
  <si>
    <t>-4978858</t>
  </si>
  <si>
    <t>112</t>
  </si>
  <si>
    <t>723150366</t>
  </si>
  <si>
    <t>Chránička D 44,5x2,6 mm</t>
  </si>
  <si>
    <t>1943601361</t>
  </si>
  <si>
    <t>32*0,7</t>
  </si>
  <si>
    <t>113</t>
  </si>
  <si>
    <t>723160204</t>
  </si>
  <si>
    <t>Přípojka k plynoměru spojované na závit bez ochozu G 1</t>
  </si>
  <si>
    <t>1783713605</t>
  </si>
  <si>
    <t>114</t>
  </si>
  <si>
    <t>723160334</t>
  </si>
  <si>
    <t>Rozpěrka přípojek plynoměru G 1</t>
  </si>
  <si>
    <t>2520788</t>
  </si>
  <si>
    <t>115</t>
  </si>
  <si>
    <t>723160804</t>
  </si>
  <si>
    <t>Demontáž přípojka k plynoměru na závit bez ochozu G 1</t>
  </si>
  <si>
    <t>pár</t>
  </si>
  <si>
    <t>-1216639198</t>
  </si>
  <si>
    <t>116</t>
  </si>
  <si>
    <t>723160831</t>
  </si>
  <si>
    <t>Demontáž rozpěrky k plynoměru G 1</t>
  </si>
  <si>
    <t>-588891222</t>
  </si>
  <si>
    <t>117</t>
  </si>
  <si>
    <t>723181022</t>
  </si>
  <si>
    <t>Potrubí měděné tvrdé spojované lisováním DN 15 ZTI</t>
  </si>
  <si>
    <t>796114715</t>
  </si>
  <si>
    <t>118</t>
  </si>
  <si>
    <t>723181023</t>
  </si>
  <si>
    <t>Potrubí měděné tvrdé spojované lisováním DN 25 ZTI k plynoměru</t>
  </si>
  <si>
    <t>-789978036</t>
  </si>
  <si>
    <t>119</t>
  </si>
  <si>
    <t>723181024</t>
  </si>
  <si>
    <t>Potrubí měděné tvrdé spojované lisováním DN 25 ZTI</t>
  </si>
  <si>
    <t>439401870</t>
  </si>
  <si>
    <t>120</t>
  </si>
  <si>
    <t>723190103</t>
  </si>
  <si>
    <t>Přípojka plynovodní nerezová hadice G1/2 F x G1/2 M délky od 50 do 100 cm spojovaná na závit</t>
  </si>
  <si>
    <t>-1622846924</t>
  </si>
  <si>
    <t>121</t>
  </si>
  <si>
    <t>723190251</t>
  </si>
  <si>
    <t>Výpustky plynovodní vedení přes stěnu jádra a upevnění DN 15</t>
  </si>
  <si>
    <t>-908289492</t>
  </si>
  <si>
    <t>122</t>
  </si>
  <si>
    <t>723190901</t>
  </si>
  <si>
    <t>Uzavření,otevření plynovodního potrubí při opravě</t>
  </si>
  <si>
    <t>1017145034</t>
  </si>
  <si>
    <t>123</t>
  </si>
  <si>
    <t>723190907</t>
  </si>
  <si>
    <t>Odvzdušnění nebo napuštění plynovodního potrubí</t>
  </si>
  <si>
    <t>2053838200</t>
  </si>
  <si>
    <t>124</t>
  </si>
  <si>
    <t>723190909</t>
  </si>
  <si>
    <t xml:space="preserve">Zkouška těsnosti potrubí plynovodního - úsek - domovní rozvody </t>
  </si>
  <si>
    <t>-691225756</t>
  </si>
  <si>
    <t>125</t>
  </si>
  <si>
    <t>723190909R01</t>
  </si>
  <si>
    <t xml:space="preserve">Zkouška těsnosti potrubí plynovodního - úsek - spotřební rozvod </t>
  </si>
  <si>
    <t>-1947225544</t>
  </si>
  <si>
    <t>126</t>
  </si>
  <si>
    <t>723231164</t>
  </si>
  <si>
    <t>Kohout kulový přímý G 1 PN 42 do 185°C plnoprůtokový vnitřní závit</t>
  </si>
  <si>
    <t>1997396557</t>
  </si>
  <si>
    <t>127</t>
  </si>
  <si>
    <t>723231172</t>
  </si>
  <si>
    <t>Kohout rohový G 1/2 se 2 závity s vrtulkou</t>
  </si>
  <si>
    <t>-2101329001</t>
  </si>
  <si>
    <t>128</t>
  </si>
  <si>
    <t>723260801</t>
  </si>
  <si>
    <t>Demontáž plynoměrů PS 2 nebo PS 6 nebo PS 10</t>
  </si>
  <si>
    <t>-664866831</t>
  </si>
  <si>
    <t>129</t>
  </si>
  <si>
    <t>723261912</t>
  </si>
  <si>
    <t>Montáž plynoměrů PS-2, PS-6</t>
  </si>
  <si>
    <t>-1700337855</t>
  </si>
  <si>
    <t>130</t>
  </si>
  <si>
    <t>998723103</t>
  </si>
  <si>
    <t>Přesun hmot tonážní pro vnitřní plynovod v objektech v do 24 m</t>
  </si>
  <si>
    <t>111640353</t>
  </si>
  <si>
    <t>131</t>
  </si>
  <si>
    <t>998723181</t>
  </si>
  <si>
    <t>Příplatek k přesunu hmot tonážní 723 prováděný bez použití mechanizace</t>
  </si>
  <si>
    <t>119213430</t>
  </si>
  <si>
    <t>725</t>
  </si>
  <si>
    <t>Zdravotechnika - zařizovací předměty</t>
  </si>
  <si>
    <t>132</t>
  </si>
  <si>
    <t>725110811</t>
  </si>
  <si>
    <t>Demontáž klozetů splachovací s nádrží</t>
  </si>
  <si>
    <t>1589154229</t>
  </si>
  <si>
    <t>133</t>
  </si>
  <si>
    <t>725119101</t>
  </si>
  <si>
    <t>Montáž splachovače nádržkového plastového vysokopoloženého</t>
  </si>
  <si>
    <t>1342467529</t>
  </si>
  <si>
    <t>134</t>
  </si>
  <si>
    <t>551470310</t>
  </si>
  <si>
    <t xml:space="preserve">splachovač nádržkový úsporný z PH </t>
  </si>
  <si>
    <t>-1436832609</t>
  </si>
  <si>
    <t>135</t>
  </si>
  <si>
    <t>725119122</t>
  </si>
  <si>
    <t>Montáž klozetových mís kombi</t>
  </si>
  <si>
    <t>857434660</t>
  </si>
  <si>
    <t>136</t>
  </si>
  <si>
    <t>642320510</t>
  </si>
  <si>
    <t>kombiklozet keramický hluboké splachování odpad vodorovný bílý</t>
  </si>
  <si>
    <t>-577726186</t>
  </si>
  <si>
    <t>137</t>
  </si>
  <si>
    <t>551673810</t>
  </si>
  <si>
    <t>sedátko klozetové s poklopem duroplastové  bílé</t>
  </si>
  <si>
    <t>-1103350552</t>
  </si>
  <si>
    <t>138</t>
  </si>
  <si>
    <t>725210821</t>
  </si>
  <si>
    <t xml:space="preserve">Demontáž umyvadel bez výtokových armatur </t>
  </si>
  <si>
    <t>-863576021</t>
  </si>
  <si>
    <t>139</t>
  </si>
  <si>
    <t>725219102</t>
  </si>
  <si>
    <t>Montáž umyvadla připevněného na šrouby do zdiva</t>
  </si>
  <si>
    <t>1946877775</t>
  </si>
  <si>
    <t>140</t>
  </si>
  <si>
    <t>642110310</t>
  </si>
  <si>
    <t>umyvadlo keramické závěsné cca 55 x 42 cm bílé</t>
  </si>
  <si>
    <t>-1296755603</t>
  </si>
  <si>
    <t>141</t>
  </si>
  <si>
    <t>409507013</t>
  </si>
  <si>
    <t>142</t>
  </si>
  <si>
    <t>1682428419</t>
  </si>
  <si>
    <t>143</t>
  </si>
  <si>
    <t>725220841</t>
  </si>
  <si>
    <t xml:space="preserve">Demontáž van ocelová </t>
  </si>
  <si>
    <t>1129513607</t>
  </si>
  <si>
    <t>144</t>
  </si>
  <si>
    <t>725229102</t>
  </si>
  <si>
    <t>Montáž vany se zápachovou uzávěrkou ocelové</t>
  </si>
  <si>
    <t>261129748</t>
  </si>
  <si>
    <t>145</t>
  </si>
  <si>
    <t>725310823</t>
  </si>
  <si>
    <t xml:space="preserve">Demontáž dřez jednoduchý vestavěný </t>
  </si>
  <si>
    <t>1963149100</t>
  </si>
  <si>
    <t>146</t>
  </si>
  <si>
    <t>725319111</t>
  </si>
  <si>
    <t>Montáž dřezu ostatních typů</t>
  </si>
  <si>
    <t>-404669450</t>
  </si>
  <si>
    <t>147</t>
  </si>
  <si>
    <t>725330820</t>
  </si>
  <si>
    <t>Demontáž výlevka diturvitová</t>
  </si>
  <si>
    <t>-1204754262</t>
  </si>
  <si>
    <t>148</t>
  </si>
  <si>
    <t>725339111</t>
  </si>
  <si>
    <t>Montáž výlevky</t>
  </si>
  <si>
    <t>285153656</t>
  </si>
  <si>
    <t>149</t>
  </si>
  <si>
    <t>642711010</t>
  </si>
  <si>
    <t>výlevka keramická bílá</t>
  </si>
  <si>
    <t>567493647</t>
  </si>
  <si>
    <t>150</t>
  </si>
  <si>
    <t>725610810</t>
  </si>
  <si>
    <t>Demontáž sporáků plynových</t>
  </si>
  <si>
    <t>1814307478</t>
  </si>
  <si>
    <t>151</t>
  </si>
  <si>
    <t>725610911</t>
  </si>
  <si>
    <t>Zpětná montáž plynových sporáků bez úprav instalace</t>
  </si>
  <si>
    <t>246980777</t>
  </si>
  <si>
    <t>152</t>
  </si>
  <si>
    <t>725813111</t>
  </si>
  <si>
    <t>Ventil rohový bez připojovací trubičky G 1/2</t>
  </si>
  <si>
    <t>-1737258987</t>
  </si>
  <si>
    <t>235+2+2</t>
  </si>
  <si>
    <t>153</t>
  </si>
  <si>
    <t>551385100</t>
  </si>
  <si>
    <t>hadice připojovací  1/2"F x 1/2"M, 20 - 40 cm</t>
  </si>
  <si>
    <t>1662393615</t>
  </si>
  <si>
    <t>154</t>
  </si>
  <si>
    <t>725813111R01</t>
  </si>
  <si>
    <t>Ventil rohový kombinovaný pračkový bez připojovací trubičky G 1/2</t>
  </si>
  <si>
    <t>1509386939</t>
  </si>
  <si>
    <t>155</t>
  </si>
  <si>
    <t>725813112</t>
  </si>
  <si>
    <t>Ventil rohový pračkový G 3/4</t>
  </si>
  <si>
    <t>659418616</t>
  </si>
  <si>
    <t>156</t>
  </si>
  <si>
    <t>725820802</t>
  </si>
  <si>
    <t xml:space="preserve">Demontáž baterie </t>
  </si>
  <si>
    <t>799242742</t>
  </si>
  <si>
    <t>157</t>
  </si>
  <si>
    <t>725829101</t>
  </si>
  <si>
    <t>Montáž baterie nástěnné dřezové pákové a klasické</t>
  </si>
  <si>
    <t>-942280263</t>
  </si>
  <si>
    <t>158</t>
  </si>
  <si>
    <t>551431690</t>
  </si>
  <si>
    <t>baterie dřezová páková nástěnná s ústím 300 mm</t>
  </si>
  <si>
    <t>-2017853944</t>
  </si>
  <si>
    <t>159</t>
  </si>
  <si>
    <t>725829111</t>
  </si>
  <si>
    <t>Montáž baterie stojánkové dřezové  G 1/2</t>
  </si>
  <si>
    <t>-925642600</t>
  </si>
  <si>
    <t>160</t>
  </si>
  <si>
    <t>551431810</t>
  </si>
  <si>
    <t>baterie dřezová páková stojánková do jednoho otvoru</t>
  </si>
  <si>
    <t>-1673000714</t>
  </si>
  <si>
    <t>161</t>
  </si>
  <si>
    <t>725829121</t>
  </si>
  <si>
    <t>Montáž baterie umyvadlové nástěnné pákové a klasické ostatní typ</t>
  </si>
  <si>
    <t>1338754532</t>
  </si>
  <si>
    <t>162</t>
  </si>
  <si>
    <t>551456150</t>
  </si>
  <si>
    <t>baterie umyvadlová nástěnná nebo stojánková páková 150 mm chrom</t>
  </si>
  <si>
    <t>277463454</t>
  </si>
  <si>
    <t>163</t>
  </si>
  <si>
    <t>725839101</t>
  </si>
  <si>
    <t>Montáž baterie vanové nástěnné G 1/2 ostatní typ</t>
  </si>
  <si>
    <t>1461047658</t>
  </si>
  <si>
    <t>164</t>
  </si>
  <si>
    <t>551449440</t>
  </si>
  <si>
    <t>baterie vanová páková kombinovaná se sprchou</t>
  </si>
  <si>
    <t>1954769837</t>
  </si>
  <si>
    <t>725850800</t>
  </si>
  <si>
    <t>Demontáž ventilů odpadních T 900 až T 902</t>
  </si>
  <si>
    <t>-448584467</t>
  </si>
  <si>
    <t>166</t>
  </si>
  <si>
    <t>725861102</t>
  </si>
  <si>
    <t>Zápachová uzávěrka pro umyvadla DN 40</t>
  </si>
  <si>
    <t>480423759</t>
  </si>
  <si>
    <t>167</t>
  </si>
  <si>
    <t>725862113</t>
  </si>
  <si>
    <t>Zápachová uzávěrka pro dřezy s přípojkou pro pračku nebo myčku DN 40/50</t>
  </si>
  <si>
    <t>-382111694</t>
  </si>
  <si>
    <t>727</t>
  </si>
  <si>
    <t>Zdravotechnika - požární ochrana</t>
  </si>
  <si>
    <t>168</t>
  </si>
  <si>
    <t>727111542</t>
  </si>
  <si>
    <t>Prostup kovového potrubí D 25 mm stropem tl 15cm bez izolace požární odolnost EI 120</t>
  </si>
  <si>
    <t>1684793308</t>
  </si>
  <si>
    <t>169</t>
  </si>
  <si>
    <t>727111543</t>
  </si>
  <si>
    <t>Prostup kovového potrubí D 33 mm stropem tl 15cm bez izolace požární odolnost EI 120</t>
  </si>
  <si>
    <t>40490901</t>
  </si>
  <si>
    <t>170</t>
  </si>
  <si>
    <t>727121135</t>
  </si>
  <si>
    <t>Protipožární manžeta D 110 mm z jedné strany dělící konstrukce požární odolnost EI 120</t>
  </si>
  <si>
    <t>1649815030</t>
  </si>
  <si>
    <t>740</t>
  </si>
  <si>
    <t>Elektromontáže - zkoušky a revize</t>
  </si>
  <si>
    <t>171</t>
  </si>
  <si>
    <t>740991100R01</t>
  </si>
  <si>
    <t>Celková prohlídka a montáž  el. rozvodu pro obnovu pospojení</t>
  </si>
  <si>
    <t>-200671279</t>
  </si>
  <si>
    <t>744</t>
  </si>
  <si>
    <t>Elektromontáže - montáž vodičů měděných</t>
  </si>
  <si>
    <t>172</t>
  </si>
  <si>
    <t>744422110</t>
  </si>
  <si>
    <t>Montáž kabel Cu sk.1 do 1kV do 0,40kg trubka nebo lišta zatažená</t>
  </si>
  <si>
    <t>1220658877</t>
  </si>
  <si>
    <t>30*6+40*2</t>
  </si>
  <si>
    <t>173</t>
  </si>
  <si>
    <t>196411500</t>
  </si>
  <si>
    <t>dráty  Cu 6-10 (CY 8,00 -10 mm) ZŽ</t>
  </si>
  <si>
    <t>-559128202</t>
  </si>
  <si>
    <t>746</t>
  </si>
  <si>
    <t>Elektromontáže - soubory pro vodiče</t>
  </si>
  <si>
    <t>174</t>
  </si>
  <si>
    <t>746212110</t>
  </si>
  <si>
    <t>Ukončení vodič izolovaný do 2,5 mm2 na svorkovnici</t>
  </si>
  <si>
    <t>1305524527</t>
  </si>
  <si>
    <t>50+6+2</t>
  </si>
  <si>
    <t>175</t>
  </si>
  <si>
    <t>354305910R01</t>
  </si>
  <si>
    <t>svorka AB ochranného pospojení vč. pásku Cu</t>
  </si>
  <si>
    <t>878046933</t>
  </si>
  <si>
    <t>751</t>
  </si>
  <si>
    <t>Vzduchotechnika</t>
  </si>
  <si>
    <t>763</t>
  </si>
  <si>
    <t>Konstrukce suché výstavby</t>
  </si>
  <si>
    <t>176</t>
  </si>
  <si>
    <t>763111341</t>
  </si>
  <si>
    <t>SDK příčka tl 75 mm profil CW+UW 50 desky 1xH2DF 12,5 TI 50 mm EI 45 Rw 41dB</t>
  </si>
  <si>
    <t>1536615292</t>
  </si>
  <si>
    <t>(0,3+0,3)*3*(8+9+9)</t>
  </si>
  <si>
    <t>177</t>
  </si>
  <si>
    <t>763111712</t>
  </si>
  <si>
    <t>SDK příčka kluzné napojení ke stropu</t>
  </si>
  <si>
    <t>-1083979116</t>
  </si>
  <si>
    <t>(0,3+0,3)*(8+9+9)</t>
  </si>
  <si>
    <t>178</t>
  </si>
  <si>
    <t>763111717</t>
  </si>
  <si>
    <t>SDK příčka základní penetrační nátěr</t>
  </si>
  <si>
    <t>790981637</t>
  </si>
  <si>
    <t>179</t>
  </si>
  <si>
    <t>763111722</t>
  </si>
  <si>
    <t>SDK příčka pozinkovaný úhelník k ochraně rohů</t>
  </si>
  <si>
    <t>767541559</t>
  </si>
  <si>
    <t>3*(8+9+9)</t>
  </si>
  <si>
    <t>764</t>
  </si>
  <si>
    <t>Konstrukce klempířské</t>
  </si>
  <si>
    <t>180</t>
  </si>
  <si>
    <t>764305102</t>
  </si>
  <si>
    <t>Montáž lemování trub, konzol nebo držáků s krytinou prejzovou, vlnitou průměru do 100 mm</t>
  </si>
  <si>
    <t>-305066165</t>
  </si>
  <si>
    <t>181</t>
  </si>
  <si>
    <t>138142320</t>
  </si>
  <si>
    <t>plech hladký pozinkovaný, svitek 0,7 x 1250 mm</t>
  </si>
  <si>
    <t>-2114655918</t>
  </si>
  <si>
    <t>766</t>
  </si>
  <si>
    <t>Konstrukce truhlářské</t>
  </si>
  <si>
    <t>182</t>
  </si>
  <si>
    <t>766691925</t>
  </si>
  <si>
    <t>Vyvěšení nebo zavěšení křídel dveří plochy přes 2 m2</t>
  </si>
  <si>
    <t>358132810</t>
  </si>
  <si>
    <t>47*2</t>
  </si>
  <si>
    <t>183</t>
  </si>
  <si>
    <t>766811152</t>
  </si>
  <si>
    <t>Montáž korpusu kuchyňských skříněk šířky do 1200 mm</t>
  </si>
  <si>
    <t>-1420633921</t>
  </si>
  <si>
    <t>184</t>
  </si>
  <si>
    <t>766811212</t>
  </si>
  <si>
    <t>Montáž kuchyňské pracovní desky bez výřezu délky do 2000 mm</t>
  </si>
  <si>
    <t>252380634</t>
  </si>
  <si>
    <t>185</t>
  </si>
  <si>
    <t>766811421</t>
  </si>
  <si>
    <t>Montáž lišt plastových zaklapávacích na kuchyňských linkách</t>
  </si>
  <si>
    <t>645189688</t>
  </si>
  <si>
    <t>186</t>
  </si>
  <si>
    <t>766812830</t>
  </si>
  <si>
    <t>Demontáž kuchyňských linek dřevěných nebo kovových délky do 1,8 m</t>
  </si>
  <si>
    <t>-1511131996</t>
  </si>
  <si>
    <t>187</t>
  </si>
  <si>
    <t>766821112</t>
  </si>
  <si>
    <t xml:space="preserve">Montáž desky zadní stěny WC </t>
  </si>
  <si>
    <t>1560596891</t>
  </si>
  <si>
    <t>188</t>
  </si>
  <si>
    <t>766825821</t>
  </si>
  <si>
    <t xml:space="preserve">Demontáž desky zadní stěny WC </t>
  </si>
  <si>
    <t>609710345</t>
  </si>
  <si>
    <t>767</t>
  </si>
  <si>
    <t>Konstrukce zámečnické</t>
  </si>
  <si>
    <t>189</t>
  </si>
  <si>
    <t>767995111</t>
  </si>
  <si>
    <t>Montáž atypických zámečnických konstrukcí hmotnosti do 5 kg</t>
  </si>
  <si>
    <t>2081901785</t>
  </si>
  <si>
    <t>2*6</t>
  </si>
  <si>
    <t>190</t>
  </si>
  <si>
    <t>423928880</t>
  </si>
  <si>
    <t>konzola profil 40/20 - 1000, závěsy</t>
  </si>
  <si>
    <t>2006950527</t>
  </si>
  <si>
    <t>191</t>
  </si>
  <si>
    <t>998767103</t>
  </si>
  <si>
    <t>Přesun hmot tonážní pro zámečnické konstrukce v objektech v do 24 m</t>
  </si>
  <si>
    <t>754501851</t>
  </si>
  <si>
    <t>192</t>
  </si>
  <si>
    <t>998767181</t>
  </si>
  <si>
    <t>Příplatek k přesunu hmot tonážní 767 prováděný bez použití mechanizace</t>
  </si>
  <si>
    <t>-740525878</t>
  </si>
  <si>
    <t>783</t>
  </si>
  <si>
    <t>Dokončovací práce - nátěry</t>
  </si>
  <si>
    <t>193</t>
  </si>
  <si>
    <t>783124520</t>
  </si>
  <si>
    <t>Nátěry syntetické OK středních "B" barva standardní dvojnásobné a 1x email</t>
  </si>
  <si>
    <t>-2108557871</t>
  </si>
  <si>
    <t>47*2*0,2</t>
  </si>
  <si>
    <t>194</t>
  </si>
  <si>
    <t>783414140</t>
  </si>
  <si>
    <t>Nátěry olejové potrubí do DN 50 dvojnásobné a základní</t>
  </si>
  <si>
    <t>-1311695142</t>
  </si>
  <si>
    <t>195</t>
  </si>
  <si>
    <t>783621112</t>
  </si>
  <si>
    <t>Nátěry syntetické truhlářských konstrukcí barva dražší lesklý povrch dvojnásobné, 1x email a 2x tmel</t>
  </si>
  <si>
    <t>-1781380754</t>
  </si>
  <si>
    <t>47*0,9*1,5</t>
  </si>
  <si>
    <t>784</t>
  </si>
  <si>
    <t>Dokončovací práce - malby</t>
  </si>
  <si>
    <t>196</t>
  </si>
  <si>
    <t>784111001</t>
  </si>
  <si>
    <t xml:space="preserve">Oprášení (ometení ) podkladu v místnostech výšky do 3,80 m -byty </t>
  </si>
  <si>
    <t>-843998602</t>
  </si>
  <si>
    <t>30*4</t>
  </si>
  <si>
    <t>197</t>
  </si>
  <si>
    <t>784111031</t>
  </si>
  <si>
    <t>Omytí podkladu v místnostech výšky do 3,80 m</t>
  </si>
  <si>
    <t>731027255</t>
  </si>
  <si>
    <t>198</t>
  </si>
  <si>
    <t>784121001</t>
  </si>
  <si>
    <t>Oškrabání malby v mísnostech výšky do 3,80 m</t>
  </si>
  <si>
    <t>1097373567</t>
  </si>
  <si>
    <t>199</t>
  </si>
  <si>
    <t>784211001R01</t>
  </si>
  <si>
    <t>Vnitřní disperzní barva bez obsahu rozpoštědel, tř.otěru za mokra 3, otěruvzdorných v místnostech výšky do 3,80 m</t>
  </si>
  <si>
    <t>-1936949256</t>
  </si>
  <si>
    <t>200</t>
  </si>
  <si>
    <t>784221101</t>
  </si>
  <si>
    <t>Dvojnásobné bílé malby  ze směsí v místnostech do 3,80 m</t>
  </si>
  <si>
    <t>848973433</t>
  </si>
  <si>
    <t>Práce a dodávky M</t>
  </si>
  <si>
    <t>58-M</t>
  </si>
  <si>
    <t>Revize vyhrazených technických zařízení</t>
  </si>
  <si>
    <t>201</t>
  </si>
  <si>
    <t>580103001</t>
  </si>
  <si>
    <t>Kontrola stavu elektrického okruhu do 5 vývodů v prostoru bezpečném</t>
  </si>
  <si>
    <t>okruh</t>
  </si>
  <si>
    <t>623898176</t>
  </si>
  <si>
    <t>202</t>
  </si>
  <si>
    <t>580106002</t>
  </si>
  <si>
    <t>Měření izolačních odporů okruhu celého rozvaděče nebo rozvodnice</t>
  </si>
  <si>
    <t>měření</t>
  </si>
  <si>
    <t>-1447170611</t>
  </si>
  <si>
    <t>203</t>
  </si>
  <si>
    <t>580106010</t>
  </si>
  <si>
    <t>Měření zemního přechodového odporu uzemnění ochranného nebo pracovního</t>
  </si>
  <si>
    <t>-1273382004</t>
  </si>
  <si>
    <t>204</t>
  </si>
  <si>
    <t>-321506261</t>
  </si>
  <si>
    <t>205</t>
  </si>
  <si>
    <t>580106011</t>
  </si>
  <si>
    <t>Měření celkového nebo ochranného vodiče</t>
  </si>
  <si>
    <t>1692190623</t>
  </si>
  <si>
    <t>206</t>
  </si>
  <si>
    <t>580506001</t>
  </si>
  <si>
    <t>Kontrola souladu instalace plynovodu s projektovou dokumentací</t>
  </si>
  <si>
    <t>byt</t>
  </si>
  <si>
    <t>2032714436</t>
  </si>
  <si>
    <t>207</t>
  </si>
  <si>
    <t>580506002</t>
  </si>
  <si>
    <t>Kontrola souladu provedené instalace domovního plynovodu dl do 50 m s projektovou dokumentací</t>
  </si>
  <si>
    <t>úsek</t>
  </si>
  <si>
    <t>1559512352</t>
  </si>
  <si>
    <t>208</t>
  </si>
  <si>
    <t>580506007</t>
  </si>
  <si>
    <t>Kontrola stavu domovního plynovodu dl do 20 m</t>
  </si>
  <si>
    <t>-854970755</t>
  </si>
  <si>
    <t>209</t>
  </si>
  <si>
    <t>580506010</t>
  </si>
  <si>
    <t>Kontrola umístění a funkce hlavního uzávěru kuželového nebo kulového domovního plynovodu</t>
  </si>
  <si>
    <t>-1546849358</t>
  </si>
  <si>
    <t>210</t>
  </si>
  <si>
    <t>580506015</t>
  </si>
  <si>
    <t>Kontrola umístění, funkce a těsnosti plynoměru do 10 m3/h</t>
  </si>
  <si>
    <t>869758245</t>
  </si>
  <si>
    <t>211</t>
  </si>
  <si>
    <t>580507001</t>
  </si>
  <si>
    <t>Kontrola připojení a uzávěrů plynu plynových vařičů a sporáků</t>
  </si>
  <si>
    <t>1731040916</t>
  </si>
  <si>
    <t>212</t>
  </si>
  <si>
    <t>580507006</t>
  </si>
  <si>
    <t>Kontrola těsnosti plynového rozvodu spotřebiče</t>
  </si>
  <si>
    <t>16743034</t>
  </si>
  <si>
    <t>213</t>
  </si>
  <si>
    <t>580507008</t>
  </si>
  <si>
    <t>Kontrola technického stavu spotřebiče</t>
  </si>
  <si>
    <t>-561526909</t>
  </si>
  <si>
    <t>VRN</t>
  </si>
  <si>
    <t>Vedlejší rozpočtové náklady</t>
  </si>
  <si>
    <t>VRN2</t>
  </si>
  <si>
    <t>Příprava staveniště</t>
  </si>
  <si>
    <t>214</t>
  </si>
  <si>
    <t>023303000</t>
  </si>
  <si>
    <t xml:space="preserve">Dekontaminace lokality a ochranná opatření při manipulaci s azbestocementem </t>
  </si>
  <si>
    <t>1024</t>
  </si>
  <si>
    <t>1668655708</t>
  </si>
  <si>
    <t>VRN3</t>
  </si>
  <si>
    <t>Zařízení staveniště</t>
  </si>
  <si>
    <t>215</t>
  </si>
  <si>
    <t>030001000</t>
  </si>
  <si>
    <t>Vedlejší rozpočtové náklady související s provozem zařízení stavniště a s předáním stavby</t>
  </si>
  <si>
    <t>1912973347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</si>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</sst>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4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left" vertical="center"/>
    </xf>
    <xf numFmtId="0" fontId="12" fillId="3" borderId="0" xfId="0" applyFont="1" applyFill="1" applyAlignment="1" applyProtection="1">
      <alignment vertical="center"/>
    </xf>
    <xf numFmtId="0" fontId="13" fillId="3" borderId="0" xfId="0" applyFont="1" applyFill="1" applyAlignment="1" applyProtection="1">
      <alignment horizontal="left" vertical="center"/>
    </xf>
    <xf numFmtId="0" fontId="14" fillId="3" borderId="0" xfId="1" applyFont="1" applyFill="1" applyAlignment="1" applyProtection="1">
      <alignment vertical="center"/>
    </xf>
    <xf numFmtId="0" fontId="44" fillId="3" borderId="0" xfId="1" applyFill="1"/>
    <xf numFmtId="0" fontId="0" fillId="3" borderId="0" xfId="0" applyFill="1"/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6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center"/>
    </xf>
    <xf numFmtId="0" fontId="2" fillId="5" borderId="0" xfId="0" applyFont="1" applyFill="1" applyBorder="1" applyAlignment="1" applyProtection="1">
      <alignment horizontal="left" vertical="center"/>
      <protection locked="0"/>
    </xf>
    <xf numFmtId="49" fontId="2" fillId="5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/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0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left" vertical="center"/>
    </xf>
    <xf numFmtId="0" fontId="0" fillId="6" borderId="10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7" borderId="10" xfId="0" applyFont="1" applyFill="1" applyBorder="1" applyAlignment="1">
      <alignment vertical="center"/>
    </xf>
    <xf numFmtId="0" fontId="2" fillId="7" borderId="11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2" fillId="0" borderId="18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9" xfId="0" applyNumberFormat="1" applyFont="1" applyBorder="1" applyAlignment="1">
      <alignment vertical="center"/>
    </xf>
    <xf numFmtId="0" fontId="24" fillId="0" borderId="0" xfId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4" fontId="28" fillId="0" borderId="23" xfId="0" applyNumberFormat="1" applyFont="1" applyBorder="1" applyAlignment="1">
      <alignment vertical="center"/>
    </xf>
    <xf numFmtId="4" fontId="28" fillId="0" borderId="24" xfId="0" applyNumberFormat="1" applyFont="1" applyBorder="1" applyAlignment="1">
      <alignment vertical="center"/>
    </xf>
    <xf numFmtId="166" fontId="28" fillId="0" borderId="24" xfId="0" applyNumberFormat="1" applyFont="1" applyBorder="1" applyAlignment="1">
      <alignment vertical="center"/>
    </xf>
    <xf numFmtId="4" fontId="28" fillId="0" borderId="2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2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0" fillId="0" borderId="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4" fontId="23" fillId="0" borderId="0" xfId="0" applyNumberFormat="1" applyFont="1" applyBorder="1" applyAlignment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7" borderId="0" xfId="0" applyFont="1" applyFill="1" applyBorder="1" applyAlignment="1">
      <alignment vertical="center"/>
    </xf>
    <xf numFmtId="0" fontId="3" fillId="7" borderId="9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horizontal="center" vertical="center"/>
    </xf>
    <xf numFmtId="0" fontId="0" fillId="7" borderId="10" xfId="0" applyFont="1" applyFill="1" applyBorder="1" applyAlignment="1" applyProtection="1">
      <alignment vertical="center"/>
      <protection locked="0"/>
    </xf>
    <xf numFmtId="4" fontId="3" fillId="7" borderId="10" xfId="0" applyNumberFormat="1" applyFont="1" applyFill="1" applyBorder="1" applyAlignment="1">
      <alignment vertical="center"/>
    </xf>
    <xf numFmtId="0" fontId="0" fillId="7" borderId="27" xfId="0" applyFont="1" applyFill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7" borderId="0" xfId="0" applyFont="1" applyFill="1" applyBorder="1" applyAlignment="1">
      <alignment horizontal="left" vertical="center"/>
    </xf>
    <xf numFmtId="0" fontId="0" fillId="7" borderId="0" xfId="0" applyFont="1" applyFill="1" applyBorder="1" applyAlignment="1" applyProtection="1">
      <alignment vertical="center"/>
      <protection locked="0"/>
    </xf>
    <xf numFmtId="0" fontId="2" fillId="7" borderId="0" xfId="0" applyFont="1" applyFill="1" applyBorder="1" applyAlignment="1">
      <alignment horizontal="right" vertical="center"/>
    </xf>
    <xf numFmtId="0" fontId="0" fillId="7" borderId="6" xfId="0" applyFont="1" applyFill="1" applyBorder="1" applyAlignment="1">
      <alignment vertical="center"/>
    </xf>
    <xf numFmtId="0" fontId="30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31" fillId="7" borderId="21" xfId="0" applyFont="1" applyFill="1" applyBorder="1" applyAlignment="1" applyProtection="1">
      <alignment horizontal="center" vertical="center" wrapText="1"/>
      <protection locked="0"/>
    </xf>
    <xf numFmtId="0" fontId="2" fillId="7" borderId="22" xfId="0" applyFont="1" applyFill="1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6" xfId="0" applyNumberFormat="1" applyFont="1" applyBorder="1" applyAlignment="1"/>
    <xf numFmtId="166" fontId="32" fillId="0" borderId="17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7" fillId="0" borderId="5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/>
    <xf numFmtId="0" fontId="7" fillId="0" borderId="18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9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" fontId="6" fillId="0" borderId="0" xfId="0" applyNumberFormat="1" applyFont="1" applyBorder="1" applyAlignment="1"/>
    <xf numFmtId="0" fontId="0" fillId="0" borderId="5" xfId="0" applyFont="1" applyBorder="1" applyAlignment="1" applyProtection="1">
      <alignment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49" fontId="0" fillId="0" borderId="28" xfId="0" applyNumberFormat="1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center" vertical="center" wrapText="1"/>
      <protection locked="0"/>
    </xf>
    <xf numFmtId="167" fontId="0" fillId="0" borderId="28" xfId="0" applyNumberFormat="1" applyFont="1" applyBorder="1" applyAlignment="1" applyProtection="1">
      <alignment vertical="center"/>
      <protection locked="0"/>
    </xf>
    <xf numFmtId="4" fontId="0" fillId="5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  <protection locked="0"/>
    </xf>
    <xf numFmtId="0" fontId="1" fillId="5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19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3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167" fontId="8" fillId="0" borderId="0" xfId="0" applyNumberFormat="1" applyFont="1" applyBorder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35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 wrapText="1"/>
    </xf>
    <xf numFmtId="167" fontId="9" fillId="0" borderId="0" xfId="0" applyNumberFormat="1" applyFont="1" applyBorder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6" fillId="0" borderId="28" xfId="0" applyFont="1" applyBorder="1" applyAlignment="1" applyProtection="1">
      <alignment horizontal="center" vertical="center"/>
      <protection locked="0"/>
    </xf>
    <xf numFmtId="49" fontId="36" fillId="0" borderId="28" xfId="0" applyNumberFormat="1" applyFont="1" applyBorder="1" applyAlignment="1" applyProtection="1">
      <alignment horizontal="left" vertical="center" wrapText="1"/>
      <protection locked="0"/>
    </xf>
    <xf numFmtId="0" fontId="36" fillId="0" borderId="28" xfId="0" applyFont="1" applyBorder="1" applyAlignment="1" applyProtection="1">
      <alignment horizontal="left" vertical="center" wrapText="1"/>
      <protection locked="0"/>
    </xf>
    <xf numFmtId="0" fontId="36" fillId="0" borderId="28" xfId="0" applyFont="1" applyBorder="1" applyAlignment="1" applyProtection="1">
      <alignment horizontal="center" vertical="center" wrapText="1"/>
      <protection locked="0"/>
    </xf>
    <xf numFmtId="167" fontId="36" fillId="0" borderId="28" xfId="0" applyNumberFormat="1" applyFont="1" applyBorder="1" applyAlignment="1" applyProtection="1">
      <alignment vertical="center"/>
      <protection locked="0"/>
    </xf>
    <xf numFmtId="4" fontId="36" fillId="5" borderId="28" xfId="0" applyNumberFormat="1" applyFont="1" applyFill="1" applyBorder="1" applyAlignment="1" applyProtection="1">
      <alignment vertical="center"/>
      <protection locked="0"/>
    </xf>
    <xf numFmtId="4" fontId="36" fillId="0" borderId="28" xfId="0" applyNumberFormat="1" applyFont="1" applyBorder="1" applyAlignment="1" applyProtection="1">
      <alignment vertical="center"/>
      <protection locked="0"/>
    </xf>
    <xf numFmtId="0" fontId="36" fillId="0" borderId="5" xfId="0" applyFont="1" applyBorder="1" applyAlignment="1">
      <alignment vertical="center"/>
    </xf>
    <xf numFmtId="0" fontId="36" fillId="5" borderId="28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1" fillId="0" borderId="24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166" fontId="1" fillId="0" borderId="24" xfId="0" applyNumberFormat="1" applyFont="1" applyBorder="1" applyAlignment="1">
      <alignment vertical="center"/>
    </xf>
    <xf numFmtId="166" fontId="1" fillId="0" borderId="25" xfId="0" applyNumberFormat="1" applyFont="1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37" fillId="0" borderId="29" xfId="0" applyFont="1" applyBorder="1" applyAlignment="1" applyProtection="1">
      <alignment vertical="center" wrapText="1"/>
      <protection locked="0"/>
    </xf>
    <xf numFmtId="0" fontId="37" fillId="0" borderId="30" xfId="0" applyFont="1" applyBorder="1" applyAlignment="1" applyProtection="1">
      <alignment vertical="center" wrapText="1"/>
      <protection locked="0"/>
    </xf>
    <xf numFmtId="0" fontId="37" fillId="0" borderId="31" xfId="0" applyFont="1" applyBorder="1" applyAlignment="1" applyProtection="1">
      <alignment vertical="center" wrapText="1"/>
      <protection locked="0"/>
    </xf>
    <xf numFmtId="0" fontId="37" fillId="0" borderId="32" xfId="0" applyFont="1" applyBorder="1" applyAlignment="1" applyProtection="1">
      <alignment horizontal="center" vertical="center" wrapText="1"/>
      <protection locked="0"/>
    </xf>
    <xf numFmtId="0" fontId="37" fillId="0" borderId="33" xfId="0" applyFont="1" applyBorder="1" applyAlignment="1" applyProtection="1">
      <alignment horizontal="center" vertical="center" wrapText="1"/>
      <protection locked="0"/>
    </xf>
    <xf numFmtId="0" fontId="37" fillId="0" borderId="32" xfId="0" applyFont="1" applyBorder="1" applyAlignment="1" applyProtection="1">
      <alignment vertical="center" wrapText="1"/>
      <protection locked="0"/>
    </xf>
    <xf numFmtId="0" fontId="37" fillId="0" borderId="33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40" fillId="0" borderId="32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49" fontId="40" fillId="0" borderId="1" xfId="0" applyNumberFormat="1" applyFont="1" applyBorder="1" applyAlignment="1" applyProtection="1">
      <alignment vertical="center" wrapText="1"/>
      <protection locked="0"/>
    </xf>
    <xf numFmtId="0" fontId="37" fillId="0" borderId="35" xfId="0" applyFont="1" applyBorder="1" applyAlignment="1" applyProtection="1">
      <alignment vertical="center" wrapText="1"/>
      <protection locked="0"/>
    </xf>
    <xf numFmtId="0" fontId="41" fillId="0" borderId="34" xfId="0" applyFont="1" applyBorder="1" applyAlignment="1" applyProtection="1">
      <alignment vertical="center" wrapText="1"/>
      <protection locked="0"/>
    </xf>
    <xf numFmtId="0" fontId="37" fillId="0" borderId="36" xfId="0" applyFont="1" applyBorder="1" applyAlignment="1" applyProtection="1">
      <alignment vertical="center" wrapText="1"/>
      <protection locked="0"/>
    </xf>
    <xf numFmtId="0" fontId="37" fillId="0" borderId="1" xfId="0" applyFont="1" applyBorder="1" applyAlignment="1" applyProtection="1">
      <alignment vertical="top"/>
      <protection locked="0"/>
    </xf>
    <xf numFmtId="0" fontId="37" fillId="0" borderId="0" xfId="0" applyFont="1" applyAlignment="1" applyProtection="1">
      <alignment vertical="top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37" fillId="0" borderId="31" xfId="0" applyFont="1" applyBorder="1" applyAlignment="1" applyProtection="1">
      <alignment horizontal="left" vertical="center"/>
      <protection locked="0"/>
    </xf>
    <xf numFmtId="0" fontId="37" fillId="0" borderId="32" xfId="0" applyFont="1" applyBorder="1" applyAlignment="1" applyProtection="1">
      <alignment horizontal="left" vertical="center"/>
      <protection locked="0"/>
    </xf>
    <xf numFmtId="0" fontId="37" fillId="0" borderId="33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center" vertical="center"/>
      <protection locked="0"/>
    </xf>
    <xf numFmtId="0" fontId="42" fillId="0" borderId="34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40" fillId="0" borderId="32" xfId="0" applyFont="1" applyBorder="1" applyAlignment="1" applyProtection="1">
      <alignment horizontal="left" vertical="center"/>
      <protection locked="0"/>
    </xf>
    <xf numFmtId="0" fontId="40" fillId="2" borderId="1" xfId="0" applyFont="1" applyFill="1" applyBorder="1" applyAlignment="1" applyProtection="1">
      <alignment horizontal="left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37" fillId="0" borderId="35" xfId="0" applyFont="1" applyBorder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37" fillId="0" borderId="36" xfId="0" applyFont="1" applyBorder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37" fillId="0" borderId="29" xfId="0" applyFont="1" applyBorder="1" applyAlignment="1" applyProtection="1">
      <alignment horizontal="left" vertical="center" wrapText="1"/>
      <protection locked="0"/>
    </xf>
    <xf numFmtId="0" fontId="37" fillId="0" borderId="30" xfId="0" applyFont="1" applyBorder="1" applyAlignment="1" applyProtection="1">
      <alignment horizontal="left" vertical="center" wrapText="1"/>
      <protection locked="0"/>
    </xf>
    <xf numFmtId="0" fontId="37" fillId="0" borderId="31" xfId="0" applyFont="1" applyBorder="1" applyAlignment="1" applyProtection="1">
      <alignment horizontal="left" vertical="center" wrapText="1"/>
      <protection locked="0"/>
    </xf>
    <xf numFmtId="0" fontId="37" fillId="0" borderId="32" xfId="0" applyFont="1" applyBorder="1" applyAlignment="1" applyProtection="1">
      <alignment horizontal="left" vertical="center" wrapText="1"/>
      <protection locked="0"/>
    </xf>
    <xf numFmtId="0" fontId="37" fillId="0" borderId="33" xfId="0" applyFont="1" applyBorder="1" applyAlignment="1" applyProtection="1">
      <alignment horizontal="left" vertical="center" wrapText="1"/>
      <protection locked="0"/>
    </xf>
    <xf numFmtId="0" fontId="42" fillId="0" borderId="32" xfId="0" applyFont="1" applyBorder="1" applyAlignment="1" applyProtection="1">
      <alignment horizontal="left" vertical="center" wrapText="1"/>
      <protection locked="0"/>
    </xf>
    <xf numFmtId="0" fontId="42" fillId="0" borderId="33" xfId="0" applyFont="1" applyBorder="1" applyAlignment="1" applyProtection="1">
      <alignment horizontal="left" vertical="center" wrapText="1"/>
      <protection locked="0"/>
    </xf>
    <xf numFmtId="0" fontId="40" fillId="0" borderId="32" xfId="0" applyFont="1" applyBorder="1" applyAlignment="1" applyProtection="1">
      <alignment horizontal="left" vertical="center" wrapText="1"/>
      <protection locked="0"/>
    </xf>
    <xf numFmtId="0" fontId="40" fillId="0" borderId="33" xfId="0" applyFont="1" applyBorder="1" applyAlignment="1" applyProtection="1">
      <alignment horizontal="left" vertical="center" wrapText="1"/>
      <protection locked="0"/>
    </xf>
    <xf numFmtId="0" fontId="40" fillId="0" borderId="33" xfId="0" applyFont="1" applyBorder="1" applyAlignment="1" applyProtection="1">
      <alignment horizontal="left" vertical="center"/>
      <protection locked="0"/>
    </xf>
    <xf numFmtId="0" fontId="40" fillId="0" borderId="35" xfId="0" applyFont="1" applyBorder="1" applyAlignment="1" applyProtection="1">
      <alignment horizontal="left" vertical="center" wrapText="1"/>
      <protection locked="0"/>
    </xf>
    <xf numFmtId="0" fontId="40" fillId="0" borderId="34" xfId="0" applyFont="1" applyBorder="1" applyAlignment="1" applyProtection="1">
      <alignment horizontal="left" vertical="center" wrapText="1"/>
      <protection locked="0"/>
    </xf>
    <xf numFmtId="0" fontId="40" fillId="0" borderId="36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left" vertical="top"/>
      <protection locked="0"/>
    </xf>
    <xf numFmtId="0" fontId="40" fillId="0" borderId="1" xfId="0" applyFont="1" applyBorder="1" applyAlignment="1" applyProtection="1">
      <alignment horizontal="center" vertical="top"/>
      <protection locked="0"/>
    </xf>
    <xf numFmtId="0" fontId="40" fillId="0" borderId="35" xfId="0" applyFont="1" applyBorder="1" applyAlignment="1" applyProtection="1">
      <alignment horizontal="left" vertical="center"/>
      <protection locked="0"/>
    </xf>
    <xf numFmtId="0" fontId="40" fillId="0" borderId="36" xfId="0" applyFont="1" applyBorder="1" applyAlignment="1" applyProtection="1">
      <alignment horizontal="left"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39" fillId="0" borderId="1" xfId="0" applyFont="1" applyBorder="1" applyAlignment="1" applyProtection="1">
      <alignment vertical="center"/>
      <protection locked="0"/>
    </xf>
    <xf numFmtId="0" fontId="42" fillId="0" borderId="34" xfId="0" applyFont="1" applyBorder="1" applyAlignment="1" applyProtection="1">
      <alignment vertical="center"/>
      <protection locked="0"/>
    </xf>
    <xf numFmtId="0" fontId="39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0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9" fillId="0" borderId="34" xfId="0" applyFont="1" applyBorder="1" applyAlignment="1" applyProtection="1">
      <alignment horizontal="left"/>
      <protection locked="0"/>
    </xf>
    <xf numFmtId="0" fontId="42" fillId="0" borderId="34" xfId="0" applyFont="1" applyBorder="1" applyAlignment="1" applyProtection="1">
      <protection locked="0"/>
    </xf>
    <xf numFmtId="0" fontId="37" fillId="0" borderId="32" xfId="0" applyFont="1" applyBorder="1" applyAlignment="1" applyProtection="1">
      <alignment vertical="top"/>
      <protection locked="0"/>
    </xf>
    <xf numFmtId="0" fontId="37" fillId="0" borderId="33" xfId="0" applyFont="1" applyBorder="1" applyAlignment="1" applyProtection="1">
      <alignment vertical="top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left" vertical="top"/>
      <protection locked="0"/>
    </xf>
    <xf numFmtId="0" fontId="37" fillId="0" borderId="35" xfId="0" applyFont="1" applyBorder="1" applyAlignment="1" applyProtection="1">
      <alignment vertical="top"/>
      <protection locked="0"/>
    </xf>
    <xf numFmtId="0" fontId="37" fillId="0" borderId="34" xfId="0" applyFont="1" applyBorder="1" applyAlignment="1" applyProtection="1">
      <alignment vertical="top"/>
      <protection locked="0"/>
    </xf>
    <xf numFmtId="0" fontId="37" fillId="0" borderId="36" xfId="0" applyFont="1" applyBorder="1" applyAlignment="1" applyProtection="1">
      <alignment vertical="top"/>
      <protection locked="0"/>
    </xf>
    <xf numFmtId="0" fontId="15" fillId="4" borderId="0" xfId="0" applyFont="1" applyFill="1" applyAlignment="1">
      <alignment horizontal="center" vertical="center"/>
    </xf>
    <xf numFmtId="0" fontId="0" fillId="0" borderId="0" xfId="0"/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right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3" fillId="6" borderId="10" xfId="0" applyFont="1" applyFill="1" applyBorder="1" applyAlignment="1">
      <alignment horizontal="left" vertical="center"/>
    </xf>
    <xf numFmtId="0" fontId="0" fillId="6" borderId="10" xfId="0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0" fillId="6" borderId="11" xfId="0" applyFont="1" applyFill="1" applyBorder="1" applyAlignment="1">
      <alignment vertic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5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20" fillId="0" borderId="8" xfId="0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9" fillId="3" borderId="0" xfId="1" applyFont="1" applyFill="1" applyAlignment="1">
      <alignment vertical="center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 applyProtection="1">
      <alignment horizontal="center" vertical="center" wrapText="1"/>
      <protection locked="0"/>
    </xf>
    <xf numFmtId="0" fontId="39" fillId="0" borderId="34" xfId="0" applyFont="1" applyBorder="1" applyAlignment="1" applyProtection="1">
      <alignment horizontal="left" wrapText="1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49" fontId="40" fillId="0" borderId="1" xfId="0" applyNumberFormat="1" applyFont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39" fillId="0" borderId="34" xfId="0" applyFont="1" applyBorder="1" applyAlignment="1" applyProtection="1">
      <alignment horizontal="left"/>
      <protection locked="0"/>
    </xf>
    <xf numFmtId="0" fontId="40" fillId="0" borderId="1" xfId="0" applyFont="1" applyBorder="1" applyAlignment="1" applyProtection="1">
      <alignment horizontal="left" vertical="top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4"/>
  <sheetViews>
    <sheetView showGridLines="0" workbookViewId="0">
      <pane ySplit="1" topLeftCell="A2" activePane="bottomLeft" state="frozen"/>
      <selection pane="bottomLeft"/>
    </sheetView>
  </sheetViews>
  <sheetFormatPr defaultRowHeight="12"/>
  <cols>
    <col min="1" max="1" width="7.140625" customWidth="1"/>
    <col min="2" max="2" width="1.42578125" customWidth="1"/>
    <col min="3" max="3" width="3.5703125" customWidth="1"/>
    <col min="4" max="33" width="2.28515625" customWidth="1"/>
    <col min="34" max="34" width="2.85546875" customWidth="1"/>
    <col min="35" max="35" width="27.140625" customWidth="1"/>
    <col min="36" max="37" width="2.140625" customWidth="1"/>
    <col min="38" max="38" width="7.140625" customWidth="1"/>
    <col min="39" max="39" width="2.85546875" customWidth="1"/>
    <col min="40" max="40" width="11.42578125" customWidth="1"/>
    <col min="41" max="41" width="6.42578125" customWidth="1"/>
    <col min="42" max="42" width="3.5703125" customWidth="1"/>
    <col min="43" max="43" width="13.42578125" customWidth="1"/>
    <col min="44" max="44" width="11.7109375" customWidth="1"/>
    <col min="45" max="47" width="22.140625" hidden="1" customWidth="1"/>
    <col min="48" max="52" width="18.5703125" hidden="1" customWidth="1"/>
    <col min="53" max="53" width="16.42578125" hidden="1" customWidth="1"/>
    <col min="54" max="54" width="21.42578125" hidden="1" customWidth="1"/>
    <col min="55" max="56" width="16.42578125" hidden="1" customWidth="1"/>
    <col min="57" max="57" width="57" customWidth="1"/>
    <col min="71" max="91" width="9.140625" hidden="1"/>
  </cols>
  <sheetData>
    <row r="1" spans="1:74" ht="21.3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8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20" t="s">
        <v>4</v>
      </c>
      <c r="BB1" s="20" t="s">
        <v>5</v>
      </c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T1" s="21" t="s">
        <v>6</v>
      </c>
      <c r="BU1" s="21" t="s">
        <v>6</v>
      </c>
      <c r="BV1" s="21" t="s">
        <v>7</v>
      </c>
    </row>
    <row r="2" spans="1:74" ht="36.9" customHeight="1">
      <c r="AR2" s="296" t="s">
        <v>8</v>
      </c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S2" s="22" t="s">
        <v>9</v>
      </c>
      <c r="BT2" s="22" t="s">
        <v>10</v>
      </c>
    </row>
    <row r="3" spans="1:74" ht="6.9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9</v>
      </c>
      <c r="BT3" s="22" t="s">
        <v>11</v>
      </c>
    </row>
    <row r="4" spans="1:74" ht="36.9" customHeight="1">
      <c r="B4" s="26"/>
      <c r="C4" s="27"/>
      <c r="D4" s="28" t="s">
        <v>12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9"/>
      <c r="AS4" s="30" t="s">
        <v>13</v>
      </c>
      <c r="BE4" s="31" t="s">
        <v>14</v>
      </c>
      <c r="BS4" s="22" t="s">
        <v>15</v>
      </c>
    </row>
    <row r="5" spans="1:74" ht="14.4" customHeight="1">
      <c r="B5" s="26"/>
      <c r="C5" s="27"/>
      <c r="D5" s="32" t="s">
        <v>16</v>
      </c>
      <c r="E5" s="27"/>
      <c r="F5" s="27"/>
      <c r="G5" s="27"/>
      <c r="H5" s="27"/>
      <c r="I5" s="27"/>
      <c r="J5" s="27"/>
      <c r="K5" s="324" t="s">
        <v>17</v>
      </c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27"/>
      <c r="AQ5" s="29"/>
      <c r="BE5" s="322" t="s">
        <v>18</v>
      </c>
      <c r="BS5" s="22" t="s">
        <v>9</v>
      </c>
    </row>
    <row r="6" spans="1:74" ht="36.9" customHeight="1">
      <c r="B6" s="26"/>
      <c r="C6" s="27"/>
      <c r="D6" s="34" t="s">
        <v>19</v>
      </c>
      <c r="E6" s="27"/>
      <c r="F6" s="27"/>
      <c r="G6" s="27"/>
      <c r="H6" s="27"/>
      <c r="I6" s="27"/>
      <c r="J6" s="27"/>
      <c r="K6" s="326" t="s">
        <v>20</v>
      </c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27"/>
      <c r="AQ6" s="29"/>
      <c r="BE6" s="323"/>
      <c r="BS6" s="22" t="s">
        <v>21</v>
      </c>
    </row>
    <row r="7" spans="1:74" ht="14.4" customHeight="1">
      <c r="B7" s="26"/>
      <c r="C7" s="27"/>
      <c r="D7" s="35" t="s">
        <v>22</v>
      </c>
      <c r="E7" s="27"/>
      <c r="F7" s="27"/>
      <c r="G7" s="27"/>
      <c r="H7" s="27"/>
      <c r="I7" s="27"/>
      <c r="J7" s="27"/>
      <c r="K7" s="33" t="s">
        <v>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5" t="s">
        <v>23</v>
      </c>
      <c r="AL7" s="27"/>
      <c r="AM7" s="27"/>
      <c r="AN7" s="33" t="s">
        <v>5</v>
      </c>
      <c r="AO7" s="27"/>
      <c r="AP7" s="27"/>
      <c r="AQ7" s="29"/>
      <c r="BE7" s="323"/>
      <c r="BS7" s="22" t="s">
        <v>24</v>
      </c>
    </row>
    <row r="8" spans="1:74" ht="14.4" customHeight="1">
      <c r="B8" s="26"/>
      <c r="C8" s="27"/>
      <c r="D8" s="35" t="s">
        <v>25</v>
      </c>
      <c r="E8" s="27"/>
      <c r="F8" s="27"/>
      <c r="G8" s="27"/>
      <c r="H8" s="27"/>
      <c r="I8" s="27"/>
      <c r="J8" s="27"/>
      <c r="K8" s="33" t="s">
        <v>26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5" t="s">
        <v>27</v>
      </c>
      <c r="AL8" s="27"/>
      <c r="AM8" s="27"/>
      <c r="AN8" s="36" t="s">
        <v>28</v>
      </c>
      <c r="AO8" s="27"/>
      <c r="AP8" s="27"/>
      <c r="AQ8" s="29"/>
      <c r="BE8" s="323"/>
      <c r="BS8" s="22" t="s">
        <v>21</v>
      </c>
    </row>
    <row r="9" spans="1:74" ht="14.4" customHeight="1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9"/>
      <c r="BE9" s="323"/>
      <c r="BS9" s="22" t="s">
        <v>21</v>
      </c>
    </row>
    <row r="10" spans="1:74" ht="14.4" customHeight="1">
      <c r="B10" s="26"/>
      <c r="C10" s="27"/>
      <c r="D10" s="35" t="s">
        <v>29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5" t="s">
        <v>30</v>
      </c>
      <c r="AL10" s="27"/>
      <c r="AM10" s="27"/>
      <c r="AN10" s="33" t="s">
        <v>5</v>
      </c>
      <c r="AO10" s="27"/>
      <c r="AP10" s="27"/>
      <c r="AQ10" s="29"/>
      <c r="BE10" s="323"/>
      <c r="BS10" s="22" t="s">
        <v>21</v>
      </c>
    </row>
    <row r="11" spans="1:74" ht="18.45" customHeight="1">
      <c r="B11" s="26"/>
      <c r="C11" s="27"/>
      <c r="D11" s="27"/>
      <c r="E11" s="33" t="s">
        <v>31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5" t="s">
        <v>32</v>
      </c>
      <c r="AL11" s="27"/>
      <c r="AM11" s="27"/>
      <c r="AN11" s="33" t="s">
        <v>5</v>
      </c>
      <c r="AO11" s="27"/>
      <c r="AP11" s="27"/>
      <c r="AQ11" s="29"/>
      <c r="BE11" s="323"/>
      <c r="BS11" s="22" t="s">
        <v>21</v>
      </c>
    </row>
    <row r="12" spans="1:74" ht="6.9" customHeight="1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9"/>
      <c r="BE12" s="323"/>
      <c r="BS12" s="22" t="s">
        <v>21</v>
      </c>
    </row>
    <row r="13" spans="1:74" ht="14.4" customHeight="1">
      <c r="B13" s="26"/>
      <c r="C13" s="27"/>
      <c r="D13" s="35" t="s">
        <v>33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5" t="s">
        <v>30</v>
      </c>
      <c r="AL13" s="27"/>
      <c r="AM13" s="27"/>
      <c r="AN13" s="37" t="s">
        <v>34</v>
      </c>
      <c r="AO13" s="27"/>
      <c r="AP13" s="27"/>
      <c r="AQ13" s="29"/>
      <c r="BE13" s="323"/>
      <c r="BS13" s="22" t="s">
        <v>21</v>
      </c>
    </row>
    <row r="14" spans="1:74" ht="13.2">
      <c r="B14" s="26"/>
      <c r="C14" s="27"/>
      <c r="D14" s="27"/>
      <c r="E14" s="327" t="s">
        <v>34</v>
      </c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8"/>
      <c r="W14" s="328"/>
      <c r="X14" s="328"/>
      <c r="Y14" s="328"/>
      <c r="Z14" s="328"/>
      <c r="AA14" s="328"/>
      <c r="AB14" s="328"/>
      <c r="AC14" s="328"/>
      <c r="AD14" s="328"/>
      <c r="AE14" s="328"/>
      <c r="AF14" s="328"/>
      <c r="AG14" s="328"/>
      <c r="AH14" s="328"/>
      <c r="AI14" s="328"/>
      <c r="AJ14" s="328"/>
      <c r="AK14" s="35" t="s">
        <v>32</v>
      </c>
      <c r="AL14" s="27"/>
      <c r="AM14" s="27"/>
      <c r="AN14" s="37" t="s">
        <v>34</v>
      </c>
      <c r="AO14" s="27"/>
      <c r="AP14" s="27"/>
      <c r="AQ14" s="29"/>
      <c r="BE14" s="323"/>
      <c r="BS14" s="22" t="s">
        <v>21</v>
      </c>
    </row>
    <row r="15" spans="1:74" ht="6.9" customHeight="1"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9"/>
      <c r="BE15" s="323"/>
      <c r="BS15" s="22" t="s">
        <v>35</v>
      </c>
    </row>
    <row r="16" spans="1:74" ht="14.4" customHeight="1">
      <c r="B16" s="26"/>
      <c r="C16" s="27"/>
      <c r="D16" s="35" t="s">
        <v>36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5" t="s">
        <v>30</v>
      </c>
      <c r="AL16" s="27"/>
      <c r="AM16" s="27"/>
      <c r="AN16" s="33" t="s">
        <v>5</v>
      </c>
      <c r="AO16" s="27"/>
      <c r="AP16" s="27"/>
      <c r="AQ16" s="29"/>
      <c r="BE16" s="323"/>
      <c r="BS16" s="22" t="s">
        <v>6</v>
      </c>
    </row>
    <row r="17" spans="2:71" ht="18.45" customHeight="1">
      <c r="B17" s="26"/>
      <c r="C17" s="27"/>
      <c r="D17" s="27"/>
      <c r="E17" s="33" t="s">
        <v>31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5" t="s">
        <v>32</v>
      </c>
      <c r="AL17" s="27"/>
      <c r="AM17" s="27"/>
      <c r="AN17" s="33" t="s">
        <v>5</v>
      </c>
      <c r="AO17" s="27"/>
      <c r="AP17" s="27"/>
      <c r="AQ17" s="29"/>
      <c r="BE17" s="323"/>
      <c r="BS17" s="22" t="s">
        <v>6</v>
      </c>
    </row>
    <row r="18" spans="2:71" ht="6.9" customHeight="1"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9"/>
      <c r="BE18" s="323"/>
      <c r="BS18" s="22" t="s">
        <v>9</v>
      </c>
    </row>
    <row r="19" spans="2:71" ht="14.4" customHeight="1">
      <c r="B19" s="26"/>
      <c r="C19" s="27"/>
      <c r="D19" s="35" t="s">
        <v>37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9"/>
      <c r="BE19" s="323"/>
      <c r="BS19" s="22" t="s">
        <v>9</v>
      </c>
    </row>
    <row r="20" spans="2:71" ht="20.399999999999999" customHeight="1">
      <c r="B20" s="26"/>
      <c r="C20" s="27"/>
      <c r="D20" s="27"/>
      <c r="E20" s="329" t="s">
        <v>5</v>
      </c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329"/>
      <c r="AM20" s="329"/>
      <c r="AN20" s="329"/>
      <c r="AO20" s="27"/>
      <c r="AP20" s="27"/>
      <c r="AQ20" s="29"/>
      <c r="BE20" s="323"/>
      <c r="BS20" s="22" t="s">
        <v>35</v>
      </c>
    </row>
    <row r="21" spans="2:71" ht="6.9" customHeight="1"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9"/>
      <c r="BE21" s="323"/>
    </row>
    <row r="22" spans="2:71" ht="6.9" customHeight="1">
      <c r="B22" s="26"/>
      <c r="C22" s="2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27"/>
      <c r="AQ22" s="29"/>
      <c r="BE22" s="323"/>
    </row>
    <row r="23" spans="2:71" s="1" customFormat="1" ht="25.95" customHeight="1">
      <c r="B23" s="39"/>
      <c r="C23" s="40"/>
      <c r="D23" s="41" t="s">
        <v>38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30">
        <f>ROUND(AG51,2)</f>
        <v>0</v>
      </c>
      <c r="AL23" s="331"/>
      <c r="AM23" s="331"/>
      <c r="AN23" s="331"/>
      <c r="AO23" s="331"/>
      <c r="AP23" s="40"/>
      <c r="AQ23" s="43"/>
      <c r="BE23" s="323"/>
    </row>
    <row r="24" spans="2:71" s="1" customFormat="1" ht="6.9" customHeight="1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BE24" s="323"/>
    </row>
    <row r="25" spans="2:71" s="1" customFormat="1"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332" t="s">
        <v>39</v>
      </c>
      <c r="M25" s="332"/>
      <c r="N25" s="332"/>
      <c r="O25" s="332"/>
      <c r="P25" s="40"/>
      <c r="Q25" s="40"/>
      <c r="R25" s="40"/>
      <c r="S25" s="40"/>
      <c r="T25" s="40"/>
      <c r="U25" s="40"/>
      <c r="V25" s="40"/>
      <c r="W25" s="332" t="s">
        <v>40</v>
      </c>
      <c r="X25" s="332"/>
      <c r="Y25" s="332"/>
      <c r="Z25" s="332"/>
      <c r="AA25" s="332"/>
      <c r="AB25" s="332"/>
      <c r="AC25" s="332"/>
      <c r="AD25" s="332"/>
      <c r="AE25" s="332"/>
      <c r="AF25" s="40"/>
      <c r="AG25" s="40"/>
      <c r="AH25" s="40"/>
      <c r="AI25" s="40"/>
      <c r="AJ25" s="40"/>
      <c r="AK25" s="332" t="s">
        <v>41</v>
      </c>
      <c r="AL25" s="332"/>
      <c r="AM25" s="332"/>
      <c r="AN25" s="332"/>
      <c r="AO25" s="332"/>
      <c r="AP25" s="40"/>
      <c r="AQ25" s="43"/>
      <c r="BE25" s="323"/>
    </row>
    <row r="26" spans="2:71" s="2" customFormat="1" ht="14.4" customHeight="1">
      <c r="B26" s="45"/>
      <c r="C26" s="46"/>
      <c r="D26" s="47" t="s">
        <v>42</v>
      </c>
      <c r="E26" s="46"/>
      <c r="F26" s="47" t="s">
        <v>43</v>
      </c>
      <c r="G26" s="46"/>
      <c r="H26" s="46"/>
      <c r="I26" s="46"/>
      <c r="J26" s="46"/>
      <c r="K26" s="46"/>
      <c r="L26" s="315">
        <v>0.21</v>
      </c>
      <c r="M26" s="316"/>
      <c r="N26" s="316"/>
      <c r="O26" s="316"/>
      <c r="P26" s="46"/>
      <c r="Q26" s="46"/>
      <c r="R26" s="46"/>
      <c r="S26" s="46"/>
      <c r="T26" s="46"/>
      <c r="U26" s="46"/>
      <c r="V26" s="46"/>
      <c r="W26" s="317">
        <f>ROUND(AZ51,2)</f>
        <v>0</v>
      </c>
      <c r="X26" s="316"/>
      <c r="Y26" s="316"/>
      <c r="Z26" s="316"/>
      <c r="AA26" s="316"/>
      <c r="AB26" s="316"/>
      <c r="AC26" s="316"/>
      <c r="AD26" s="316"/>
      <c r="AE26" s="316"/>
      <c r="AF26" s="46"/>
      <c r="AG26" s="46"/>
      <c r="AH26" s="46"/>
      <c r="AI26" s="46"/>
      <c r="AJ26" s="46"/>
      <c r="AK26" s="317">
        <f>ROUND(AV51,2)</f>
        <v>0</v>
      </c>
      <c r="AL26" s="316"/>
      <c r="AM26" s="316"/>
      <c r="AN26" s="316"/>
      <c r="AO26" s="316"/>
      <c r="AP26" s="46"/>
      <c r="AQ26" s="48"/>
      <c r="BE26" s="323"/>
    </row>
    <row r="27" spans="2:71" s="2" customFormat="1" ht="14.4" customHeight="1">
      <c r="B27" s="45"/>
      <c r="C27" s="46"/>
      <c r="D27" s="46"/>
      <c r="E27" s="46"/>
      <c r="F27" s="47" t="s">
        <v>44</v>
      </c>
      <c r="G27" s="46"/>
      <c r="H27" s="46"/>
      <c r="I27" s="46"/>
      <c r="J27" s="46"/>
      <c r="K27" s="46"/>
      <c r="L27" s="315">
        <v>0.15</v>
      </c>
      <c r="M27" s="316"/>
      <c r="N27" s="316"/>
      <c r="O27" s="316"/>
      <c r="P27" s="46"/>
      <c r="Q27" s="46"/>
      <c r="R27" s="46"/>
      <c r="S27" s="46"/>
      <c r="T27" s="46"/>
      <c r="U27" s="46"/>
      <c r="V27" s="46"/>
      <c r="W27" s="317">
        <f>ROUND(BA51,2)</f>
        <v>0</v>
      </c>
      <c r="X27" s="316"/>
      <c r="Y27" s="316"/>
      <c r="Z27" s="316"/>
      <c r="AA27" s="316"/>
      <c r="AB27" s="316"/>
      <c r="AC27" s="316"/>
      <c r="AD27" s="316"/>
      <c r="AE27" s="316"/>
      <c r="AF27" s="46"/>
      <c r="AG27" s="46"/>
      <c r="AH27" s="46"/>
      <c r="AI27" s="46"/>
      <c r="AJ27" s="46"/>
      <c r="AK27" s="317">
        <f>ROUND(AW51,2)</f>
        <v>0</v>
      </c>
      <c r="AL27" s="316"/>
      <c r="AM27" s="316"/>
      <c r="AN27" s="316"/>
      <c r="AO27" s="316"/>
      <c r="AP27" s="46"/>
      <c r="AQ27" s="48"/>
      <c r="BE27" s="323"/>
    </row>
    <row r="28" spans="2:71" s="2" customFormat="1" ht="14.4" hidden="1" customHeight="1">
      <c r="B28" s="45"/>
      <c r="C28" s="46"/>
      <c r="D28" s="46"/>
      <c r="E28" s="46"/>
      <c r="F28" s="47" t="s">
        <v>45</v>
      </c>
      <c r="G28" s="46"/>
      <c r="H28" s="46"/>
      <c r="I28" s="46"/>
      <c r="J28" s="46"/>
      <c r="K28" s="46"/>
      <c r="L28" s="315">
        <v>0.21</v>
      </c>
      <c r="M28" s="316"/>
      <c r="N28" s="316"/>
      <c r="O28" s="316"/>
      <c r="P28" s="46"/>
      <c r="Q28" s="46"/>
      <c r="R28" s="46"/>
      <c r="S28" s="46"/>
      <c r="T28" s="46"/>
      <c r="U28" s="46"/>
      <c r="V28" s="46"/>
      <c r="W28" s="317">
        <f>ROUND(BB51,2)</f>
        <v>0</v>
      </c>
      <c r="X28" s="316"/>
      <c r="Y28" s="316"/>
      <c r="Z28" s="316"/>
      <c r="AA28" s="316"/>
      <c r="AB28" s="316"/>
      <c r="AC28" s="316"/>
      <c r="AD28" s="316"/>
      <c r="AE28" s="316"/>
      <c r="AF28" s="46"/>
      <c r="AG28" s="46"/>
      <c r="AH28" s="46"/>
      <c r="AI28" s="46"/>
      <c r="AJ28" s="46"/>
      <c r="AK28" s="317">
        <v>0</v>
      </c>
      <c r="AL28" s="316"/>
      <c r="AM28" s="316"/>
      <c r="AN28" s="316"/>
      <c r="AO28" s="316"/>
      <c r="AP28" s="46"/>
      <c r="AQ28" s="48"/>
      <c r="BE28" s="323"/>
    </row>
    <row r="29" spans="2:71" s="2" customFormat="1" ht="14.4" hidden="1" customHeight="1">
      <c r="B29" s="45"/>
      <c r="C29" s="46"/>
      <c r="D29" s="46"/>
      <c r="E29" s="46"/>
      <c r="F29" s="47" t="s">
        <v>46</v>
      </c>
      <c r="G29" s="46"/>
      <c r="H29" s="46"/>
      <c r="I29" s="46"/>
      <c r="J29" s="46"/>
      <c r="K29" s="46"/>
      <c r="L29" s="315">
        <v>0.15</v>
      </c>
      <c r="M29" s="316"/>
      <c r="N29" s="316"/>
      <c r="O29" s="316"/>
      <c r="P29" s="46"/>
      <c r="Q29" s="46"/>
      <c r="R29" s="46"/>
      <c r="S29" s="46"/>
      <c r="T29" s="46"/>
      <c r="U29" s="46"/>
      <c r="V29" s="46"/>
      <c r="W29" s="317">
        <f>ROUND(BC51,2)</f>
        <v>0</v>
      </c>
      <c r="X29" s="316"/>
      <c r="Y29" s="316"/>
      <c r="Z29" s="316"/>
      <c r="AA29" s="316"/>
      <c r="AB29" s="316"/>
      <c r="AC29" s="316"/>
      <c r="AD29" s="316"/>
      <c r="AE29" s="316"/>
      <c r="AF29" s="46"/>
      <c r="AG29" s="46"/>
      <c r="AH29" s="46"/>
      <c r="AI29" s="46"/>
      <c r="AJ29" s="46"/>
      <c r="AK29" s="317">
        <v>0</v>
      </c>
      <c r="AL29" s="316"/>
      <c r="AM29" s="316"/>
      <c r="AN29" s="316"/>
      <c r="AO29" s="316"/>
      <c r="AP29" s="46"/>
      <c r="AQ29" s="48"/>
      <c r="BE29" s="323"/>
    </row>
    <row r="30" spans="2:71" s="2" customFormat="1" ht="14.4" hidden="1" customHeight="1">
      <c r="B30" s="45"/>
      <c r="C30" s="46"/>
      <c r="D30" s="46"/>
      <c r="E30" s="46"/>
      <c r="F30" s="47" t="s">
        <v>47</v>
      </c>
      <c r="G30" s="46"/>
      <c r="H30" s="46"/>
      <c r="I30" s="46"/>
      <c r="J30" s="46"/>
      <c r="K30" s="46"/>
      <c r="L30" s="315">
        <v>0</v>
      </c>
      <c r="M30" s="316"/>
      <c r="N30" s="316"/>
      <c r="O30" s="316"/>
      <c r="P30" s="46"/>
      <c r="Q30" s="46"/>
      <c r="R30" s="46"/>
      <c r="S30" s="46"/>
      <c r="T30" s="46"/>
      <c r="U30" s="46"/>
      <c r="V30" s="46"/>
      <c r="W30" s="317">
        <f>ROUND(BD51,2)</f>
        <v>0</v>
      </c>
      <c r="X30" s="316"/>
      <c r="Y30" s="316"/>
      <c r="Z30" s="316"/>
      <c r="AA30" s="316"/>
      <c r="AB30" s="316"/>
      <c r="AC30" s="316"/>
      <c r="AD30" s="316"/>
      <c r="AE30" s="316"/>
      <c r="AF30" s="46"/>
      <c r="AG30" s="46"/>
      <c r="AH30" s="46"/>
      <c r="AI30" s="46"/>
      <c r="AJ30" s="46"/>
      <c r="AK30" s="317">
        <v>0</v>
      </c>
      <c r="AL30" s="316"/>
      <c r="AM30" s="316"/>
      <c r="AN30" s="316"/>
      <c r="AO30" s="316"/>
      <c r="AP30" s="46"/>
      <c r="AQ30" s="48"/>
      <c r="BE30" s="323"/>
    </row>
    <row r="31" spans="2:71" s="1" customFormat="1" ht="6.9" customHeight="1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BE31" s="323"/>
    </row>
    <row r="32" spans="2:71" s="1" customFormat="1" ht="25.95" customHeight="1">
      <c r="B32" s="39"/>
      <c r="C32" s="49"/>
      <c r="D32" s="50" t="s">
        <v>48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 t="s">
        <v>49</v>
      </c>
      <c r="U32" s="51"/>
      <c r="V32" s="51"/>
      <c r="W32" s="51"/>
      <c r="X32" s="318" t="s">
        <v>50</v>
      </c>
      <c r="Y32" s="319"/>
      <c r="Z32" s="319"/>
      <c r="AA32" s="319"/>
      <c r="AB32" s="319"/>
      <c r="AC32" s="51"/>
      <c r="AD32" s="51"/>
      <c r="AE32" s="51"/>
      <c r="AF32" s="51"/>
      <c r="AG32" s="51"/>
      <c r="AH32" s="51"/>
      <c r="AI32" s="51"/>
      <c r="AJ32" s="51"/>
      <c r="AK32" s="320">
        <f>SUM(AK23:AK30)</f>
        <v>0</v>
      </c>
      <c r="AL32" s="319"/>
      <c r="AM32" s="319"/>
      <c r="AN32" s="319"/>
      <c r="AO32" s="321"/>
      <c r="AP32" s="49"/>
      <c r="AQ32" s="53"/>
      <c r="BE32" s="323"/>
    </row>
    <row r="33" spans="2:56" s="1" customFormat="1" ht="6.9" customHeight="1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3"/>
    </row>
    <row r="34" spans="2:56" s="1" customFormat="1" ht="6.9" customHeight="1">
      <c r="B34" s="54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6"/>
    </row>
    <row r="38" spans="2:56" s="1" customFormat="1" ht="6.9" customHeight="1"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39"/>
    </row>
    <row r="39" spans="2:56" s="1" customFormat="1" ht="36.9" customHeight="1">
      <c r="B39" s="39"/>
      <c r="C39" s="59" t="s">
        <v>51</v>
      </c>
      <c r="AR39" s="39"/>
    </row>
    <row r="40" spans="2:56" s="1" customFormat="1" ht="6.9" customHeight="1">
      <c r="B40" s="39"/>
      <c r="AR40" s="39"/>
    </row>
    <row r="41" spans="2:56" s="3" customFormat="1" ht="14.4" customHeight="1">
      <c r="B41" s="60"/>
      <c r="C41" s="61" t="s">
        <v>16</v>
      </c>
      <c r="L41" s="3" t="str">
        <f>K5</f>
        <v>z082072018</v>
      </c>
      <c r="AR41" s="60"/>
    </row>
    <row r="42" spans="2:56" s="4" customFormat="1" ht="36.9" customHeight="1">
      <c r="B42" s="62"/>
      <c r="C42" s="63" t="s">
        <v>19</v>
      </c>
      <c r="L42" s="303" t="str">
        <f>K6</f>
        <v>Ondříčkova 385-391 - ZTI - Stoupací potrubí</v>
      </c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R42" s="62"/>
    </row>
    <row r="43" spans="2:56" s="1" customFormat="1" ht="6.9" customHeight="1">
      <c r="B43" s="39"/>
      <c r="AR43" s="39"/>
    </row>
    <row r="44" spans="2:56" s="1" customFormat="1" ht="13.2">
      <c r="B44" s="39"/>
      <c r="C44" s="61" t="s">
        <v>25</v>
      </c>
      <c r="L44" s="64" t="str">
        <f>IF(K8="","",K8)</f>
        <v xml:space="preserve">Praha </v>
      </c>
      <c r="AI44" s="61" t="s">
        <v>27</v>
      </c>
      <c r="AM44" s="305" t="str">
        <f>IF(AN8= "","",AN8)</f>
        <v>22. 8. 2018</v>
      </c>
      <c r="AN44" s="305"/>
      <c r="AR44" s="39"/>
    </row>
    <row r="45" spans="2:56" s="1" customFormat="1" ht="6.9" customHeight="1">
      <c r="B45" s="39"/>
      <c r="AR45" s="39"/>
    </row>
    <row r="46" spans="2:56" s="1" customFormat="1" ht="13.2">
      <c r="B46" s="39"/>
      <c r="C46" s="61" t="s">
        <v>29</v>
      </c>
      <c r="L46" s="3" t="str">
        <f>IF(E11= "","",E11)</f>
        <v xml:space="preserve"> </v>
      </c>
      <c r="AI46" s="61" t="s">
        <v>36</v>
      </c>
      <c r="AM46" s="306" t="str">
        <f>IF(E17="","",E17)</f>
        <v xml:space="preserve"> </v>
      </c>
      <c r="AN46" s="306"/>
      <c r="AO46" s="306"/>
      <c r="AP46" s="306"/>
      <c r="AR46" s="39"/>
      <c r="AS46" s="307" t="s">
        <v>52</v>
      </c>
      <c r="AT46" s="308"/>
      <c r="AU46" s="66"/>
      <c r="AV46" s="66"/>
      <c r="AW46" s="66"/>
      <c r="AX46" s="66"/>
      <c r="AY46" s="66"/>
      <c r="AZ46" s="66"/>
      <c r="BA46" s="66"/>
      <c r="BB46" s="66"/>
      <c r="BC46" s="66"/>
      <c r="BD46" s="67"/>
    </row>
    <row r="47" spans="2:56" s="1" customFormat="1" ht="13.2">
      <c r="B47" s="39"/>
      <c r="C47" s="61" t="s">
        <v>33</v>
      </c>
      <c r="L47" s="3" t="str">
        <f>IF(E14= "Vyplň údaj","",E14)</f>
        <v/>
      </c>
      <c r="AR47" s="39"/>
      <c r="AS47" s="309"/>
      <c r="AT47" s="310"/>
      <c r="AU47" s="40"/>
      <c r="AV47" s="40"/>
      <c r="AW47" s="40"/>
      <c r="AX47" s="40"/>
      <c r="AY47" s="40"/>
      <c r="AZ47" s="40"/>
      <c r="BA47" s="40"/>
      <c r="BB47" s="40"/>
      <c r="BC47" s="40"/>
      <c r="BD47" s="68"/>
    </row>
    <row r="48" spans="2:56" s="1" customFormat="1" ht="10.8" customHeight="1">
      <c r="B48" s="39"/>
      <c r="AR48" s="39"/>
      <c r="AS48" s="309"/>
      <c r="AT48" s="310"/>
      <c r="AU48" s="40"/>
      <c r="AV48" s="40"/>
      <c r="AW48" s="40"/>
      <c r="AX48" s="40"/>
      <c r="AY48" s="40"/>
      <c r="AZ48" s="40"/>
      <c r="BA48" s="40"/>
      <c r="BB48" s="40"/>
      <c r="BC48" s="40"/>
      <c r="BD48" s="68"/>
    </row>
    <row r="49" spans="1:90" s="1" customFormat="1" ht="29.25" customHeight="1">
      <c r="B49" s="39"/>
      <c r="C49" s="311" t="s">
        <v>53</v>
      </c>
      <c r="D49" s="312"/>
      <c r="E49" s="312"/>
      <c r="F49" s="312"/>
      <c r="G49" s="312"/>
      <c r="H49" s="69"/>
      <c r="I49" s="313" t="s">
        <v>54</v>
      </c>
      <c r="J49" s="312"/>
      <c r="K49" s="312"/>
      <c r="L49" s="312"/>
      <c r="M49" s="312"/>
      <c r="N49" s="312"/>
      <c r="O49" s="312"/>
      <c r="P49" s="312"/>
      <c r="Q49" s="312"/>
      <c r="R49" s="312"/>
      <c r="S49" s="312"/>
      <c r="T49" s="312"/>
      <c r="U49" s="312"/>
      <c r="V49" s="312"/>
      <c r="W49" s="312"/>
      <c r="X49" s="312"/>
      <c r="Y49" s="312"/>
      <c r="Z49" s="312"/>
      <c r="AA49" s="312"/>
      <c r="AB49" s="312"/>
      <c r="AC49" s="312"/>
      <c r="AD49" s="312"/>
      <c r="AE49" s="312"/>
      <c r="AF49" s="312"/>
      <c r="AG49" s="314" t="s">
        <v>55</v>
      </c>
      <c r="AH49" s="312"/>
      <c r="AI49" s="312"/>
      <c r="AJ49" s="312"/>
      <c r="AK49" s="312"/>
      <c r="AL49" s="312"/>
      <c r="AM49" s="312"/>
      <c r="AN49" s="313" t="s">
        <v>56</v>
      </c>
      <c r="AO49" s="312"/>
      <c r="AP49" s="312"/>
      <c r="AQ49" s="70" t="s">
        <v>57</v>
      </c>
      <c r="AR49" s="39"/>
      <c r="AS49" s="71" t="s">
        <v>58</v>
      </c>
      <c r="AT49" s="72" t="s">
        <v>59</v>
      </c>
      <c r="AU49" s="72" t="s">
        <v>60</v>
      </c>
      <c r="AV49" s="72" t="s">
        <v>61</v>
      </c>
      <c r="AW49" s="72" t="s">
        <v>62</v>
      </c>
      <c r="AX49" s="72" t="s">
        <v>63</v>
      </c>
      <c r="AY49" s="72" t="s">
        <v>64</v>
      </c>
      <c r="AZ49" s="72" t="s">
        <v>65</v>
      </c>
      <c r="BA49" s="72" t="s">
        <v>66</v>
      </c>
      <c r="BB49" s="72" t="s">
        <v>67</v>
      </c>
      <c r="BC49" s="72" t="s">
        <v>68</v>
      </c>
      <c r="BD49" s="73" t="s">
        <v>69</v>
      </c>
    </row>
    <row r="50" spans="1:90" s="1" customFormat="1" ht="10.8" customHeight="1">
      <c r="B50" s="39"/>
      <c r="AR50" s="39"/>
      <c r="AS50" s="74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7"/>
    </row>
    <row r="51" spans="1:90" s="4" customFormat="1" ht="32.4" customHeight="1">
      <c r="B51" s="62"/>
      <c r="C51" s="75" t="s">
        <v>70</v>
      </c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301">
        <f>ROUND(AG52,2)</f>
        <v>0</v>
      </c>
      <c r="AH51" s="301"/>
      <c r="AI51" s="301"/>
      <c r="AJ51" s="301"/>
      <c r="AK51" s="301"/>
      <c r="AL51" s="301"/>
      <c r="AM51" s="301"/>
      <c r="AN51" s="302">
        <f>SUM(AG51,AT51)</f>
        <v>0</v>
      </c>
      <c r="AO51" s="302"/>
      <c r="AP51" s="302"/>
      <c r="AQ51" s="77" t="s">
        <v>5</v>
      </c>
      <c r="AR51" s="62"/>
      <c r="AS51" s="78">
        <f>ROUND(AS52,2)</f>
        <v>0</v>
      </c>
      <c r="AT51" s="79">
        <f>ROUND(SUM(AV51:AW51),2)</f>
        <v>0</v>
      </c>
      <c r="AU51" s="80">
        <f>ROUND(AU52,5)</f>
        <v>0</v>
      </c>
      <c r="AV51" s="79">
        <f>ROUND(AZ51*L26,2)</f>
        <v>0</v>
      </c>
      <c r="AW51" s="79">
        <f>ROUND(BA51*L27,2)</f>
        <v>0</v>
      </c>
      <c r="AX51" s="79">
        <f>ROUND(BB51*L26,2)</f>
        <v>0</v>
      </c>
      <c r="AY51" s="79">
        <f>ROUND(BC51*L27,2)</f>
        <v>0</v>
      </c>
      <c r="AZ51" s="79">
        <f>ROUND(AZ52,2)</f>
        <v>0</v>
      </c>
      <c r="BA51" s="79">
        <f>ROUND(BA52,2)</f>
        <v>0</v>
      </c>
      <c r="BB51" s="79">
        <f>ROUND(BB52,2)</f>
        <v>0</v>
      </c>
      <c r="BC51" s="79">
        <f>ROUND(BC52,2)</f>
        <v>0</v>
      </c>
      <c r="BD51" s="81">
        <f>ROUND(BD52,2)</f>
        <v>0</v>
      </c>
      <c r="BS51" s="63" t="s">
        <v>71</v>
      </c>
      <c r="BT51" s="63" t="s">
        <v>72</v>
      </c>
      <c r="BV51" s="63" t="s">
        <v>73</v>
      </c>
      <c r="BW51" s="63" t="s">
        <v>7</v>
      </c>
      <c r="BX51" s="63" t="s">
        <v>74</v>
      </c>
      <c r="CL51" s="63" t="s">
        <v>5</v>
      </c>
    </row>
    <row r="52" spans="1:90" s="5" customFormat="1" ht="34.799999999999997" customHeight="1">
      <c r="A52" s="82" t="s">
        <v>75</v>
      </c>
      <c r="B52" s="83"/>
      <c r="C52" s="84"/>
      <c r="D52" s="300" t="s">
        <v>17</v>
      </c>
      <c r="E52" s="300"/>
      <c r="F52" s="300"/>
      <c r="G52" s="300"/>
      <c r="H52" s="300"/>
      <c r="I52" s="85"/>
      <c r="J52" s="300" t="s">
        <v>20</v>
      </c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298">
        <f>'z082072018 - Ondříčkova 3...'!J25</f>
        <v>0</v>
      </c>
      <c r="AH52" s="299"/>
      <c r="AI52" s="299"/>
      <c r="AJ52" s="299"/>
      <c r="AK52" s="299"/>
      <c r="AL52" s="299"/>
      <c r="AM52" s="299"/>
      <c r="AN52" s="298">
        <f>SUM(AG52,AT52)</f>
        <v>0</v>
      </c>
      <c r="AO52" s="299"/>
      <c r="AP52" s="299"/>
      <c r="AQ52" s="86" t="s">
        <v>76</v>
      </c>
      <c r="AR52" s="83"/>
      <c r="AS52" s="87">
        <v>0</v>
      </c>
      <c r="AT52" s="88">
        <f>ROUND(SUM(AV52:AW52),2)</f>
        <v>0</v>
      </c>
      <c r="AU52" s="89">
        <f>'z082072018 - Ondříčkova 3...'!P99</f>
        <v>0</v>
      </c>
      <c r="AV52" s="88">
        <f>'z082072018 - Ondříčkova 3...'!J28</f>
        <v>0</v>
      </c>
      <c r="AW52" s="88">
        <f>'z082072018 - Ondříčkova 3...'!J29</f>
        <v>0</v>
      </c>
      <c r="AX52" s="88">
        <f>'z082072018 - Ondříčkova 3...'!J30</f>
        <v>0</v>
      </c>
      <c r="AY52" s="88">
        <f>'z082072018 - Ondříčkova 3...'!J31</f>
        <v>0</v>
      </c>
      <c r="AZ52" s="88">
        <f>'z082072018 - Ondříčkova 3...'!F28</f>
        <v>0</v>
      </c>
      <c r="BA52" s="88">
        <f>'z082072018 - Ondříčkova 3...'!F29</f>
        <v>0</v>
      </c>
      <c r="BB52" s="88">
        <f>'z082072018 - Ondříčkova 3...'!F30</f>
        <v>0</v>
      </c>
      <c r="BC52" s="88">
        <f>'z082072018 - Ondříčkova 3...'!F31</f>
        <v>0</v>
      </c>
      <c r="BD52" s="90">
        <f>'z082072018 - Ondříčkova 3...'!F32</f>
        <v>0</v>
      </c>
      <c r="BT52" s="91" t="s">
        <v>24</v>
      </c>
      <c r="BU52" s="91" t="s">
        <v>77</v>
      </c>
      <c r="BV52" s="91" t="s">
        <v>73</v>
      </c>
      <c r="BW52" s="91" t="s">
        <v>7</v>
      </c>
      <c r="BX52" s="91" t="s">
        <v>74</v>
      </c>
      <c r="CL52" s="91" t="s">
        <v>5</v>
      </c>
    </row>
    <row r="53" spans="1:90" s="1" customFormat="1" ht="30" customHeight="1">
      <c r="B53" s="39"/>
      <c r="AR53" s="39"/>
    </row>
    <row r="54" spans="1:90" s="1" customFormat="1" ht="6.9" customHeight="1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39"/>
    </row>
  </sheetData>
  <mergeCells count="41">
    <mergeCell ref="W27:AE27"/>
    <mergeCell ref="AK27:AO27"/>
    <mergeCell ref="L28: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30:AE30"/>
    <mergeCell ref="AK30:AO30"/>
    <mergeCell ref="X32:AB32"/>
    <mergeCell ref="AK32:AO32"/>
    <mergeCell ref="W28:AE28"/>
    <mergeCell ref="AK28:AO28"/>
    <mergeCell ref="AR2:BE2"/>
    <mergeCell ref="AN52:AP52"/>
    <mergeCell ref="AG52:AM52"/>
    <mergeCell ref="D52:H52"/>
    <mergeCell ref="J52:AF52"/>
    <mergeCell ref="AG51:AM51"/>
    <mergeCell ref="AN51:AP51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</mergeCells>
  <hyperlinks>
    <hyperlink ref="K1:S1" location="C2" display="1) Rekapitulace stavby"/>
    <hyperlink ref="W1:AI1" location="C51" display="2) Rekapitulace objektů stavby a soupisů prací"/>
    <hyperlink ref="A52" location="'z082072018 - Ondříčkova 3...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81"/>
  <sheetViews>
    <sheetView showGridLines="0" tabSelected="1" workbookViewId="0">
      <pane ySplit="1" topLeftCell="A2" activePane="bottomLeft" state="frozen"/>
      <selection pane="bottomLeft"/>
    </sheetView>
  </sheetViews>
  <sheetFormatPr defaultRowHeight="12"/>
  <cols>
    <col min="1" max="1" width="7.140625" customWidth="1"/>
    <col min="2" max="2" width="1.42578125" customWidth="1"/>
    <col min="3" max="3" width="3.5703125" customWidth="1"/>
    <col min="4" max="4" width="3.7109375" customWidth="1"/>
    <col min="5" max="5" width="14.7109375" customWidth="1"/>
    <col min="6" max="6" width="64.28515625" customWidth="1"/>
    <col min="7" max="7" width="7.42578125" customWidth="1"/>
    <col min="8" max="8" width="9.5703125" customWidth="1"/>
    <col min="9" max="9" width="10.85546875" style="92" customWidth="1"/>
    <col min="10" max="10" width="20.140625" customWidth="1"/>
    <col min="11" max="11" width="13.28515625" customWidth="1"/>
    <col min="13" max="18" width="9.140625" hidden="1"/>
    <col min="19" max="19" width="7" hidden="1" customWidth="1"/>
    <col min="20" max="20" width="25.42578125" hidden="1" customWidth="1"/>
    <col min="21" max="21" width="14" hidden="1" customWidth="1"/>
    <col min="22" max="22" width="10.5703125" customWidth="1"/>
    <col min="23" max="23" width="14" customWidth="1"/>
    <col min="24" max="24" width="10.5703125" customWidth="1"/>
    <col min="25" max="25" width="12.85546875" customWidth="1"/>
    <col min="26" max="26" width="9.42578125" customWidth="1"/>
    <col min="27" max="27" width="12.85546875" customWidth="1"/>
    <col min="28" max="28" width="14" customWidth="1"/>
    <col min="29" max="29" width="9.42578125" customWidth="1"/>
    <col min="30" max="30" width="12.85546875" customWidth="1"/>
    <col min="31" max="31" width="14" customWidth="1"/>
    <col min="44" max="65" width="9.140625" hidden="1"/>
  </cols>
  <sheetData>
    <row r="1" spans="1:70" ht="21.75" customHeight="1">
      <c r="A1" s="19"/>
      <c r="B1" s="93"/>
      <c r="C1" s="93"/>
      <c r="D1" s="94" t="s">
        <v>1</v>
      </c>
      <c r="E1" s="93"/>
      <c r="F1" s="95" t="s">
        <v>78</v>
      </c>
      <c r="G1" s="336" t="s">
        <v>79</v>
      </c>
      <c r="H1" s="336"/>
      <c r="I1" s="96"/>
      <c r="J1" s="95" t="s">
        <v>80</v>
      </c>
      <c r="K1" s="94" t="s">
        <v>81</v>
      </c>
      <c r="L1" s="95" t="s">
        <v>82</v>
      </c>
      <c r="M1" s="95"/>
      <c r="N1" s="95"/>
      <c r="O1" s="95"/>
      <c r="P1" s="95"/>
      <c r="Q1" s="95"/>
      <c r="R1" s="95"/>
      <c r="S1" s="95"/>
      <c r="T1" s="95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" customHeight="1">
      <c r="L2" s="296" t="s">
        <v>8</v>
      </c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22" t="s">
        <v>7</v>
      </c>
    </row>
    <row r="3" spans="1:70" ht="6.9" customHeight="1">
      <c r="B3" s="23"/>
      <c r="C3" s="24"/>
      <c r="D3" s="24"/>
      <c r="E3" s="24"/>
      <c r="F3" s="24"/>
      <c r="G3" s="24"/>
      <c r="H3" s="24"/>
      <c r="I3" s="97"/>
      <c r="J3" s="24"/>
      <c r="K3" s="25"/>
      <c r="AT3" s="22" t="s">
        <v>24</v>
      </c>
    </row>
    <row r="4" spans="1:70" ht="36.9" customHeight="1">
      <c r="B4" s="26"/>
      <c r="C4" s="27"/>
      <c r="D4" s="28" t="s">
        <v>83</v>
      </c>
      <c r="E4" s="27"/>
      <c r="F4" s="27"/>
      <c r="G4" s="27"/>
      <c r="H4" s="27"/>
      <c r="I4" s="98"/>
      <c r="J4" s="27"/>
      <c r="K4" s="29"/>
      <c r="M4" s="30" t="s">
        <v>13</v>
      </c>
      <c r="AT4" s="22" t="s">
        <v>6</v>
      </c>
    </row>
    <row r="5" spans="1:70" ht="6.9" customHeight="1">
      <c r="B5" s="26"/>
      <c r="C5" s="27"/>
      <c r="D5" s="27"/>
      <c r="E5" s="27"/>
      <c r="F5" s="27"/>
      <c r="G5" s="27"/>
      <c r="H5" s="27"/>
      <c r="I5" s="98"/>
      <c r="J5" s="27"/>
      <c r="K5" s="29"/>
    </row>
    <row r="6" spans="1:70" s="1" customFormat="1" ht="13.2">
      <c r="B6" s="39"/>
      <c r="C6" s="40"/>
      <c r="D6" s="35" t="s">
        <v>19</v>
      </c>
      <c r="E6" s="40"/>
      <c r="F6" s="40"/>
      <c r="G6" s="40"/>
      <c r="H6" s="40"/>
      <c r="I6" s="99"/>
      <c r="J6" s="40"/>
      <c r="K6" s="43"/>
    </row>
    <row r="7" spans="1:70" s="1" customFormat="1" ht="36.9" customHeight="1">
      <c r="B7" s="39"/>
      <c r="C7" s="40"/>
      <c r="D7" s="40"/>
      <c r="E7" s="333" t="s">
        <v>20</v>
      </c>
      <c r="F7" s="334"/>
      <c r="G7" s="334"/>
      <c r="H7" s="334"/>
      <c r="I7" s="99"/>
      <c r="J7" s="40"/>
      <c r="K7" s="43"/>
    </row>
    <row r="8" spans="1:70" s="1" customFormat="1">
      <c r="B8" s="39"/>
      <c r="C8" s="40"/>
      <c r="D8" s="40"/>
      <c r="E8" s="40"/>
      <c r="F8" s="40"/>
      <c r="G8" s="40"/>
      <c r="H8" s="40"/>
      <c r="I8" s="99"/>
      <c r="J8" s="40"/>
      <c r="K8" s="43"/>
    </row>
    <row r="9" spans="1:70" s="1" customFormat="1" ht="14.4" customHeight="1">
      <c r="B9" s="39"/>
      <c r="C9" s="40"/>
      <c r="D9" s="35" t="s">
        <v>22</v>
      </c>
      <c r="E9" s="40"/>
      <c r="F9" s="33" t="s">
        <v>5</v>
      </c>
      <c r="G9" s="40"/>
      <c r="H9" s="40"/>
      <c r="I9" s="100" t="s">
        <v>23</v>
      </c>
      <c r="J9" s="33" t="s">
        <v>5</v>
      </c>
      <c r="K9" s="43"/>
    </row>
    <row r="10" spans="1:70" s="1" customFormat="1" ht="14.4" customHeight="1">
      <c r="B10" s="39"/>
      <c r="C10" s="40"/>
      <c r="D10" s="35" t="s">
        <v>25</v>
      </c>
      <c r="E10" s="40"/>
      <c r="F10" s="33" t="s">
        <v>26</v>
      </c>
      <c r="G10" s="40"/>
      <c r="H10" s="40"/>
      <c r="I10" s="100" t="s">
        <v>27</v>
      </c>
      <c r="J10" s="101" t="str">
        <f>'Rekapitulace stavby'!AN8</f>
        <v>22. 8. 2018</v>
      </c>
      <c r="K10" s="43"/>
    </row>
    <row r="11" spans="1:70" s="1" customFormat="1" ht="10.8" customHeight="1">
      <c r="B11" s="39"/>
      <c r="C11" s="40"/>
      <c r="D11" s="40"/>
      <c r="E11" s="40"/>
      <c r="F11" s="40"/>
      <c r="G11" s="40"/>
      <c r="H11" s="40"/>
      <c r="I11" s="99"/>
      <c r="J11" s="40"/>
      <c r="K11" s="43"/>
    </row>
    <row r="12" spans="1:70" s="1" customFormat="1" ht="14.4" customHeight="1">
      <c r="B12" s="39"/>
      <c r="C12" s="40"/>
      <c r="D12" s="35" t="s">
        <v>29</v>
      </c>
      <c r="E12" s="40"/>
      <c r="F12" s="40"/>
      <c r="G12" s="40"/>
      <c r="H12" s="40"/>
      <c r="I12" s="100" t="s">
        <v>30</v>
      </c>
      <c r="J12" s="33" t="str">
        <f>IF('Rekapitulace stavby'!AN10="","",'Rekapitulace stavby'!AN10)</f>
        <v/>
      </c>
      <c r="K12" s="43"/>
    </row>
    <row r="13" spans="1:70" s="1" customFormat="1" ht="18" customHeight="1">
      <c r="B13" s="39"/>
      <c r="C13" s="40"/>
      <c r="D13" s="40"/>
      <c r="E13" s="33" t="str">
        <f>IF('Rekapitulace stavby'!E11="","",'Rekapitulace stavby'!E11)</f>
        <v xml:space="preserve"> </v>
      </c>
      <c r="F13" s="40"/>
      <c r="G13" s="40"/>
      <c r="H13" s="40"/>
      <c r="I13" s="100" t="s">
        <v>32</v>
      </c>
      <c r="J13" s="33" t="str">
        <f>IF('Rekapitulace stavby'!AN11="","",'Rekapitulace stavby'!AN11)</f>
        <v/>
      </c>
      <c r="K13" s="43"/>
    </row>
    <row r="14" spans="1:70" s="1" customFormat="1" ht="6.9" customHeight="1">
      <c r="B14" s="39"/>
      <c r="C14" s="40"/>
      <c r="D14" s="40"/>
      <c r="E14" s="40"/>
      <c r="F14" s="40"/>
      <c r="G14" s="40"/>
      <c r="H14" s="40"/>
      <c r="I14" s="99"/>
      <c r="J14" s="40"/>
      <c r="K14" s="43"/>
    </row>
    <row r="15" spans="1:70" s="1" customFormat="1" ht="14.4" customHeight="1">
      <c r="B15" s="39"/>
      <c r="C15" s="40"/>
      <c r="D15" s="35" t="s">
        <v>33</v>
      </c>
      <c r="E15" s="40"/>
      <c r="F15" s="40"/>
      <c r="G15" s="40"/>
      <c r="H15" s="40"/>
      <c r="I15" s="100" t="s">
        <v>30</v>
      </c>
      <c r="J15" s="33" t="str">
        <f>IF('Rekapitulace stavby'!AN13="Vyplň údaj","",IF('Rekapitulace stavby'!AN13="","",'Rekapitulace stavby'!AN13))</f>
        <v/>
      </c>
      <c r="K15" s="43"/>
    </row>
    <row r="16" spans="1:70" s="1" customFormat="1" ht="18" customHeight="1">
      <c r="B16" s="39"/>
      <c r="C16" s="40"/>
      <c r="D16" s="40"/>
      <c r="E16" s="33" t="str">
        <f>IF('Rekapitulace stavby'!E14="Vyplň údaj","",IF('Rekapitulace stavby'!E14="","",'Rekapitulace stavby'!E14))</f>
        <v/>
      </c>
      <c r="F16" s="40"/>
      <c r="G16" s="40"/>
      <c r="H16" s="40"/>
      <c r="I16" s="100" t="s">
        <v>32</v>
      </c>
      <c r="J16" s="33" t="str">
        <f>IF('Rekapitulace stavby'!AN14="Vyplň údaj","",IF('Rekapitulace stavby'!AN14="","",'Rekapitulace stavby'!AN14))</f>
        <v/>
      </c>
      <c r="K16" s="43"/>
    </row>
    <row r="17" spans="2:11" s="1" customFormat="1" ht="6.9" customHeight="1">
      <c r="B17" s="39"/>
      <c r="C17" s="40"/>
      <c r="D17" s="40"/>
      <c r="E17" s="40"/>
      <c r="F17" s="40"/>
      <c r="G17" s="40"/>
      <c r="H17" s="40"/>
      <c r="I17" s="99"/>
      <c r="J17" s="40"/>
      <c r="K17" s="43"/>
    </row>
    <row r="18" spans="2:11" s="1" customFormat="1" ht="14.4" customHeight="1">
      <c r="B18" s="39"/>
      <c r="C18" s="40"/>
      <c r="D18" s="35" t="s">
        <v>36</v>
      </c>
      <c r="E18" s="40"/>
      <c r="F18" s="40"/>
      <c r="G18" s="40"/>
      <c r="H18" s="40"/>
      <c r="I18" s="100" t="s">
        <v>30</v>
      </c>
      <c r="J18" s="33" t="str">
        <f>IF('Rekapitulace stavby'!AN16="","",'Rekapitulace stavby'!AN16)</f>
        <v/>
      </c>
      <c r="K18" s="43"/>
    </row>
    <row r="19" spans="2:11" s="1" customFormat="1" ht="18" customHeight="1">
      <c r="B19" s="39"/>
      <c r="C19" s="40"/>
      <c r="D19" s="40"/>
      <c r="E19" s="33" t="str">
        <f>IF('Rekapitulace stavby'!E17="","",'Rekapitulace stavby'!E17)</f>
        <v xml:space="preserve"> </v>
      </c>
      <c r="F19" s="40"/>
      <c r="G19" s="40"/>
      <c r="H19" s="40"/>
      <c r="I19" s="100" t="s">
        <v>32</v>
      </c>
      <c r="J19" s="33" t="str">
        <f>IF('Rekapitulace stavby'!AN17="","",'Rekapitulace stavby'!AN17)</f>
        <v/>
      </c>
      <c r="K19" s="43"/>
    </row>
    <row r="20" spans="2:11" s="1" customFormat="1" ht="6.9" customHeight="1">
      <c r="B20" s="39"/>
      <c r="C20" s="40"/>
      <c r="D20" s="40"/>
      <c r="E20" s="40"/>
      <c r="F20" s="40"/>
      <c r="G20" s="40"/>
      <c r="H20" s="40"/>
      <c r="I20" s="99"/>
      <c r="J20" s="40"/>
      <c r="K20" s="43"/>
    </row>
    <row r="21" spans="2:11" s="1" customFormat="1" ht="14.4" customHeight="1">
      <c r="B21" s="39"/>
      <c r="C21" s="40"/>
      <c r="D21" s="35" t="s">
        <v>37</v>
      </c>
      <c r="E21" s="40"/>
      <c r="F21" s="40"/>
      <c r="G21" s="40"/>
      <c r="H21" s="40"/>
      <c r="I21" s="99"/>
      <c r="J21" s="40"/>
      <c r="K21" s="43"/>
    </row>
    <row r="22" spans="2:11" s="6" customFormat="1" ht="20.399999999999999" customHeight="1">
      <c r="B22" s="102"/>
      <c r="C22" s="103"/>
      <c r="D22" s="103"/>
      <c r="E22" s="329" t="s">
        <v>5</v>
      </c>
      <c r="F22" s="329"/>
      <c r="G22" s="329"/>
      <c r="H22" s="329"/>
      <c r="I22" s="104"/>
      <c r="J22" s="103"/>
      <c r="K22" s="105"/>
    </row>
    <row r="23" spans="2:11" s="1" customFormat="1" ht="6.9" customHeight="1">
      <c r="B23" s="39"/>
      <c r="C23" s="40"/>
      <c r="D23" s="40"/>
      <c r="E23" s="40"/>
      <c r="F23" s="40"/>
      <c r="G23" s="40"/>
      <c r="H23" s="40"/>
      <c r="I23" s="99"/>
      <c r="J23" s="40"/>
      <c r="K23" s="43"/>
    </row>
    <row r="24" spans="2:11" s="1" customFormat="1" ht="6.9" customHeight="1">
      <c r="B24" s="39"/>
      <c r="C24" s="40"/>
      <c r="D24" s="66"/>
      <c r="E24" s="66"/>
      <c r="F24" s="66"/>
      <c r="G24" s="66"/>
      <c r="H24" s="66"/>
      <c r="I24" s="106"/>
      <c r="J24" s="66"/>
      <c r="K24" s="107"/>
    </row>
    <row r="25" spans="2:11" s="1" customFormat="1" ht="25.35" customHeight="1">
      <c r="B25" s="39"/>
      <c r="C25" s="40"/>
      <c r="D25" s="108" t="s">
        <v>38</v>
      </c>
      <c r="E25" s="40"/>
      <c r="F25" s="40"/>
      <c r="G25" s="40"/>
      <c r="H25" s="40"/>
      <c r="I25" s="99"/>
      <c r="J25" s="109">
        <f>ROUND(J99,2)</f>
        <v>0</v>
      </c>
      <c r="K25" s="43"/>
    </row>
    <row r="26" spans="2:11" s="1" customFormat="1" ht="6.9" customHeight="1">
      <c r="B26" s="39"/>
      <c r="C26" s="40"/>
      <c r="D26" s="66"/>
      <c r="E26" s="66"/>
      <c r="F26" s="66"/>
      <c r="G26" s="66"/>
      <c r="H26" s="66"/>
      <c r="I26" s="106"/>
      <c r="J26" s="66"/>
      <c r="K26" s="107"/>
    </row>
    <row r="27" spans="2:11" s="1" customFormat="1" ht="14.4" customHeight="1">
      <c r="B27" s="39"/>
      <c r="C27" s="40"/>
      <c r="D27" s="40"/>
      <c r="E27" s="40"/>
      <c r="F27" s="44" t="s">
        <v>40</v>
      </c>
      <c r="G27" s="40"/>
      <c r="H27" s="40"/>
      <c r="I27" s="110" t="s">
        <v>39</v>
      </c>
      <c r="J27" s="44" t="s">
        <v>41</v>
      </c>
      <c r="K27" s="43"/>
    </row>
    <row r="28" spans="2:11" s="1" customFormat="1" ht="14.4" customHeight="1">
      <c r="B28" s="39"/>
      <c r="C28" s="40"/>
      <c r="D28" s="47" t="s">
        <v>42</v>
      </c>
      <c r="E28" s="47" t="s">
        <v>43</v>
      </c>
      <c r="F28" s="111">
        <f>ROUND(SUM(BE99:BE380), 2)</f>
        <v>0</v>
      </c>
      <c r="G28" s="40"/>
      <c r="H28" s="40"/>
      <c r="I28" s="112">
        <v>0.21</v>
      </c>
      <c r="J28" s="111">
        <f>ROUND(ROUND((SUM(BE99:BE380)), 2)*I28, 2)</f>
        <v>0</v>
      </c>
      <c r="K28" s="43"/>
    </row>
    <row r="29" spans="2:11" s="1" customFormat="1" ht="14.4" customHeight="1">
      <c r="B29" s="39"/>
      <c r="C29" s="40"/>
      <c r="D29" s="40"/>
      <c r="E29" s="47" t="s">
        <v>44</v>
      </c>
      <c r="F29" s="111">
        <f>ROUND(SUM(BF99:BF380), 2)</f>
        <v>0</v>
      </c>
      <c r="G29" s="40"/>
      <c r="H29" s="40"/>
      <c r="I29" s="112">
        <v>0.15</v>
      </c>
      <c r="J29" s="111">
        <f>ROUND(ROUND((SUM(BF99:BF380)), 2)*I29, 2)</f>
        <v>0</v>
      </c>
      <c r="K29" s="43"/>
    </row>
    <row r="30" spans="2:11" s="1" customFormat="1" ht="14.4" hidden="1" customHeight="1">
      <c r="B30" s="39"/>
      <c r="C30" s="40"/>
      <c r="D30" s="40"/>
      <c r="E30" s="47" t="s">
        <v>45</v>
      </c>
      <c r="F30" s="111">
        <f>ROUND(SUM(BG99:BG380), 2)</f>
        <v>0</v>
      </c>
      <c r="G30" s="40"/>
      <c r="H30" s="40"/>
      <c r="I30" s="112">
        <v>0.21</v>
      </c>
      <c r="J30" s="111">
        <v>0</v>
      </c>
      <c r="K30" s="43"/>
    </row>
    <row r="31" spans="2:11" s="1" customFormat="1" ht="14.4" hidden="1" customHeight="1">
      <c r="B31" s="39"/>
      <c r="C31" s="40"/>
      <c r="D31" s="40"/>
      <c r="E31" s="47" t="s">
        <v>46</v>
      </c>
      <c r="F31" s="111">
        <f>ROUND(SUM(BH99:BH380), 2)</f>
        <v>0</v>
      </c>
      <c r="G31" s="40"/>
      <c r="H31" s="40"/>
      <c r="I31" s="112">
        <v>0.15</v>
      </c>
      <c r="J31" s="111">
        <v>0</v>
      </c>
      <c r="K31" s="43"/>
    </row>
    <row r="32" spans="2:11" s="1" customFormat="1" ht="14.4" hidden="1" customHeight="1">
      <c r="B32" s="39"/>
      <c r="C32" s="40"/>
      <c r="D32" s="40"/>
      <c r="E32" s="47" t="s">
        <v>47</v>
      </c>
      <c r="F32" s="111">
        <f>ROUND(SUM(BI99:BI380), 2)</f>
        <v>0</v>
      </c>
      <c r="G32" s="40"/>
      <c r="H32" s="40"/>
      <c r="I32" s="112">
        <v>0</v>
      </c>
      <c r="J32" s="111">
        <v>0</v>
      </c>
      <c r="K32" s="43"/>
    </row>
    <row r="33" spans="2:11" s="1" customFormat="1" ht="6.9" customHeight="1">
      <c r="B33" s="39"/>
      <c r="C33" s="40"/>
      <c r="D33" s="40"/>
      <c r="E33" s="40"/>
      <c r="F33" s="40"/>
      <c r="G33" s="40"/>
      <c r="H33" s="40"/>
      <c r="I33" s="99"/>
      <c r="J33" s="40"/>
      <c r="K33" s="43"/>
    </row>
    <row r="34" spans="2:11" s="1" customFormat="1" ht="25.35" customHeight="1">
      <c r="B34" s="39"/>
      <c r="C34" s="113"/>
      <c r="D34" s="114" t="s">
        <v>48</v>
      </c>
      <c r="E34" s="69"/>
      <c r="F34" s="69"/>
      <c r="G34" s="115" t="s">
        <v>49</v>
      </c>
      <c r="H34" s="116" t="s">
        <v>50</v>
      </c>
      <c r="I34" s="117"/>
      <c r="J34" s="118">
        <f>SUM(J25:J32)</f>
        <v>0</v>
      </c>
      <c r="K34" s="119"/>
    </row>
    <row r="35" spans="2:11" s="1" customFormat="1" ht="14.4" customHeight="1">
      <c r="B35" s="54"/>
      <c r="C35" s="55"/>
      <c r="D35" s="55"/>
      <c r="E35" s="55"/>
      <c r="F35" s="55"/>
      <c r="G35" s="55"/>
      <c r="H35" s="55"/>
      <c r="I35" s="120"/>
      <c r="J35" s="55"/>
      <c r="K35" s="56"/>
    </row>
    <row r="39" spans="2:11" s="1" customFormat="1" ht="6.9" customHeight="1">
      <c r="B39" s="57"/>
      <c r="C39" s="58"/>
      <c r="D39" s="58"/>
      <c r="E39" s="58"/>
      <c r="F39" s="58"/>
      <c r="G39" s="58"/>
      <c r="H39" s="58"/>
      <c r="I39" s="121"/>
      <c r="J39" s="58"/>
      <c r="K39" s="122"/>
    </row>
    <row r="40" spans="2:11" s="1" customFormat="1" ht="36.9" customHeight="1">
      <c r="B40" s="39"/>
      <c r="C40" s="28" t="s">
        <v>84</v>
      </c>
      <c r="D40" s="40"/>
      <c r="E40" s="40"/>
      <c r="F40" s="40"/>
      <c r="G40" s="40"/>
      <c r="H40" s="40"/>
      <c r="I40" s="99"/>
      <c r="J40" s="40"/>
      <c r="K40" s="43"/>
    </row>
    <row r="41" spans="2:11" s="1" customFormat="1" ht="6.9" customHeight="1">
      <c r="B41" s="39"/>
      <c r="C41" s="40"/>
      <c r="D41" s="40"/>
      <c r="E41" s="40"/>
      <c r="F41" s="40"/>
      <c r="G41" s="40"/>
      <c r="H41" s="40"/>
      <c r="I41" s="99"/>
      <c r="J41" s="40"/>
      <c r="K41" s="43"/>
    </row>
    <row r="42" spans="2:11" s="1" customFormat="1" ht="14.4" customHeight="1">
      <c r="B42" s="39"/>
      <c r="C42" s="35" t="s">
        <v>19</v>
      </c>
      <c r="D42" s="40"/>
      <c r="E42" s="40"/>
      <c r="F42" s="40"/>
      <c r="G42" s="40"/>
      <c r="H42" s="40"/>
      <c r="I42" s="99"/>
      <c r="J42" s="40"/>
      <c r="K42" s="43"/>
    </row>
    <row r="43" spans="2:11" s="1" customFormat="1" ht="22.2" customHeight="1">
      <c r="B43" s="39"/>
      <c r="C43" s="40"/>
      <c r="D43" s="40"/>
      <c r="E43" s="333" t="str">
        <f>E7</f>
        <v>Ondříčkova 385-391 - ZTI - Stoupací potrubí</v>
      </c>
      <c r="F43" s="334"/>
      <c r="G43" s="334"/>
      <c r="H43" s="334"/>
      <c r="I43" s="99"/>
      <c r="J43" s="40"/>
      <c r="K43" s="43"/>
    </row>
    <row r="44" spans="2:11" s="1" customFormat="1" ht="6.9" customHeight="1">
      <c r="B44" s="39"/>
      <c r="C44" s="40"/>
      <c r="D44" s="40"/>
      <c r="E44" s="40"/>
      <c r="F44" s="40"/>
      <c r="G44" s="40"/>
      <c r="H44" s="40"/>
      <c r="I44" s="99"/>
      <c r="J44" s="40"/>
      <c r="K44" s="43"/>
    </row>
    <row r="45" spans="2:11" s="1" customFormat="1" ht="18" customHeight="1">
      <c r="B45" s="39"/>
      <c r="C45" s="35" t="s">
        <v>25</v>
      </c>
      <c r="D45" s="40"/>
      <c r="E45" s="40"/>
      <c r="F45" s="33" t="str">
        <f>F10</f>
        <v xml:space="preserve">Praha </v>
      </c>
      <c r="G45" s="40"/>
      <c r="H45" s="40"/>
      <c r="I45" s="100" t="s">
        <v>27</v>
      </c>
      <c r="J45" s="101" t="str">
        <f>IF(J10="","",J10)</f>
        <v>22. 8. 2018</v>
      </c>
      <c r="K45" s="43"/>
    </row>
    <row r="46" spans="2:11" s="1" customFormat="1" ht="6.9" customHeight="1">
      <c r="B46" s="39"/>
      <c r="C46" s="40"/>
      <c r="D46" s="40"/>
      <c r="E46" s="40"/>
      <c r="F46" s="40"/>
      <c r="G46" s="40"/>
      <c r="H46" s="40"/>
      <c r="I46" s="99"/>
      <c r="J46" s="40"/>
      <c r="K46" s="43"/>
    </row>
    <row r="47" spans="2:11" s="1" customFormat="1" ht="13.2">
      <c r="B47" s="39"/>
      <c r="C47" s="35" t="s">
        <v>29</v>
      </c>
      <c r="D47" s="40"/>
      <c r="E47" s="40"/>
      <c r="F47" s="33" t="str">
        <f>E13</f>
        <v xml:space="preserve"> </v>
      </c>
      <c r="G47" s="40"/>
      <c r="H47" s="40"/>
      <c r="I47" s="100" t="s">
        <v>36</v>
      </c>
      <c r="J47" s="33" t="str">
        <f>E19</f>
        <v xml:space="preserve"> </v>
      </c>
      <c r="K47" s="43"/>
    </row>
    <row r="48" spans="2:11" s="1" customFormat="1" ht="14.4" customHeight="1">
      <c r="B48" s="39"/>
      <c r="C48" s="35" t="s">
        <v>33</v>
      </c>
      <c r="D48" s="40"/>
      <c r="E48" s="40"/>
      <c r="F48" s="33" t="str">
        <f>IF(E16="","",E16)</f>
        <v/>
      </c>
      <c r="G48" s="40"/>
      <c r="H48" s="40"/>
      <c r="I48" s="99"/>
      <c r="J48" s="40"/>
      <c r="K48" s="43"/>
    </row>
    <row r="49" spans="2:47" s="1" customFormat="1" ht="10.35" customHeight="1">
      <c r="B49" s="39"/>
      <c r="C49" s="40"/>
      <c r="D49" s="40"/>
      <c r="E49" s="40"/>
      <c r="F49" s="40"/>
      <c r="G49" s="40"/>
      <c r="H49" s="40"/>
      <c r="I49" s="99"/>
      <c r="J49" s="40"/>
      <c r="K49" s="43"/>
    </row>
    <row r="50" spans="2:47" s="1" customFormat="1" ht="29.25" customHeight="1">
      <c r="B50" s="39"/>
      <c r="C50" s="123" t="s">
        <v>85</v>
      </c>
      <c r="D50" s="113"/>
      <c r="E50" s="113"/>
      <c r="F50" s="113"/>
      <c r="G50" s="113"/>
      <c r="H50" s="113"/>
      <c r="I50" s="124"/>
      <c r="J50" s="125" t="s">
        <v>86</v>
      </c>
      <c r="K50" s="126"/>
    </row>
    <row r="51" spans="2:47" s="1" customFormat="1" ht="10.35" customHeight="1">
      <c r="B51" s="39"/>
      <c r="C51" s="40"/>
      <c r="D51" s="40"/>
      <c r="E51" s="40"/>
      <c r="F51" s="40"/>
      <c r="G51" s="40"/>
      <c r="H51" s="40"/>
      <c r="I51" s="99"/>
      <c r="J51" s="40"/>
      <c r="K51" s="43"/>
    </row>
    <row r="52" spans="2:47" s="1" customFormat="1" ht="29.25" customHeight="1">
      <c r="B52" s="39"/>
      <c r="C52" s="127" t="s">
        <v>87</v>
      </c>
      <c r="D52" s="40"/>
      <c r="E52" s="40"/>
      <c r="F52" s="40"/>
      <c r="G52" s="40"/>
      <c r="H52" s="40"/>
      <c r="I52" s="99"/>
      <c r="J52" s="109">
        <f>J99</f>
        <v>0</v>
      </c>
      <c r="K52" s="43"/>
      <c r="AU52" s="22" t="s">
        <v>88</v>
      </c>
    </row>
    <row r="53" spans="2:47" s="7" customFormat="1" ht="24.9" customHeight="1">
      <c r="B53" s="128"/>
      <c r="C53" s="129"/>
      <c r="D53" s="130" t="s">
        <v>89</v>
      </c>
      <c r="E53" s="131"/>
      <c r="F53" s="131"/>
      <c r="G53" s="131"/>
      <c r="H53" s="131"/>
      <c r="I53" s="132"/>
      <c r="J53" s="133">
        <f>J100</f>
        <v>0</v>
      </c>
      <c r="K53" s="134"/>
    </row>
    <row r="54" spans="2:47" s="8" customFormat="1" ht="19.95" customHeight="1">
      <c r="B54" s="135"/>
      <c r="C54" s="136"/>
      <c r="D54" s="137" t="s">
        <v>90</v>
      </c>
      <c r="E54" s="138"/>
      <c r="F54" s="138"/>
      <c r="G54" s="138"/>
      <c r="H54" s="138"/>
      <c r="I54" s="139"/>
      <c r="J54" s="140">
        <f>J101</f>
        <v>0</v>
      </c>
      <c r="K54" s="141"/>
    </row>
    <row r="55" spans="2:47" s="8" customFormat="1" ht="19.95" customHeight="1">
      <c r="B55" s="135"/>
      <c r="C55" s="136"/>
      <c r="D55" s="137" t="s">
        <v>91</v>
      </c>
      <c r="E55" s="138"/>
      <c r="F55" s="138"/>
      <c r="G55" s="138"/>
      <c r="H55" s="138"/>
      <c r="I55" s="139"/>
      <c r="J55" s="140">
        <f>J106</f>
        <v>0</v>
      </c>
      <c r="K55" s="141"/>
    </row>
    <row r="56" spans="2:47" s="8" customFormat="1" ht="19.95" customHeight="1">
      <c r="B56" s="135"/>
      <c r="C56" s="136"/>
      <c r="D56" s="137" t="s">
        <v>92</v>
      </c>
      <c r="E56" s="138"/>
      <c r="F56" s="138"/>
      <c r="G56" s="138"/>
      <c r="H56" s="138"/>
      <c r="I56" s="139"/>
      <c r="J56" s="140">
        <f>J109</f>
        <v>0</v>
      </c>
      <c r="K56" s="141"/>
    </row>
    <row r="57" spans="2:47" s="8" customFormat="1" ht="19.95" customHeight="1">
      <c r="B57" s="135"/>
      <c r="C57" s="136"/>
      <c r="D57" s="137" t="s">
        <v>93</v>
      </c>
      <c r="E57" s="138"/>
      <c r="F57" s="138"/>
      <c r="G57" s="138"/>
      <c r="H57" s="138"/>
      <c r="I57" s="139"/>
      <c r="J57" s="140">
        <f>J115</f>
        <v>0</v>
      </c>
      <c r="K57" s="141"/>
    </row>
    <row r="58" spans="2:47" s="8" customFormat="1" ht="19.95" customHeight="1">
      <c r="B58" s="135"/>
      <c r="C58" s="136"/>
      <c r="D58" s="137" t="s">
        <v>94</v>
      </c>
      <c r="E58" s="138"/>
      <c r="F58" s="138"/>
      <c r="G58" s="138"/>
      <c r="H58" s="138"/>
      <c r="I58" s="139"/>
      <c r="J58" s="140">
        <f>J130</f>
        <v>0</v>
      </c>
      <c r="K58" s="141"/>
    </row>
    <row r="59" spans="2:47" s="8" customFormat="1" ht="19.95" customHeight="1">
      <c r="B59" s="135"/>
      <c r="C59" s="136"/>
      <c r="D59" s="137" t="s">
        <v>95</v>
      </c>
      <c r="E59" s="138"/>
      <c r="F59" s="138"/>
      <c r="G59" s="138"/>
      <c r="H59" s="138"/>
      <c r="I59" s="139"/>
      <c r="J59" s="140">
        <f>J136</f>
        <v>0</v>
      </c>
      <c r="K59" s="141"/>
    </row>
    <row r="60" spans="2:47" s="7" customFormat="1" ht="24.9" customHeight="1">
      <c r="B60" s="128"/>
      <c r="C60" s="129"/>
      <c r="D60" s="130" t="s">
        <v>96</v>
      </c>
      <c r="E60" s="131"/>
      <c r="F60" s="131"/>
      <c r="G60" s="131"/>
      <c r="H60" s="131"/>
      <c r="I60" s="132"/>
      <c r="J60" s="133">
        <f>J138</f>
        <v>0</v>
      </c>
      <c r="K60" s="134"/>
    </row>
    <row r="61" spans="2:47" s="8" customFormat="1" ht="19.95" customHeight="1">
      <c r="B61" s="135"/>
      <c r="C61" s="136"/>
      <c r="D61" s="137" t="s">
        <v>97</v>
      </c>
      <c r="E61" s="138"/>
      <c r="F61" s="138"/>
      <c r="G61" s="138"/>
      <c r="H61" s="138"/>
      <c r="I61" s="139"/>
      <c r="J61" s="140">
        <f>J139</f>
        <v>0</v>
      </c>
      <c r="K61" s="141"/>
    </row>
    <row r="62" spans="2:47" s="8" customFormat="1" ht="19.95" customHeight="1">
      <c r="B62" s="135"/>
      <c r="C62" s="136"/>
      <c r="D62" s="137" t="s">
        <v>98</v>
      </c>
      <c r="E62" s="138"/>
      <c r="F62" s="138"/>
      <c r="G62" s="138"/>
      <c r="H62" s="138"/>
      <c r="I62" s="139"/>
      <c r="J62" s="140">
        <f>J150</f>
        <v>0</v>
      </c>
      <c r="K62" s="141"/>
    </row>
    <row r="63" spans="2:47" s="8" customFormat="1" ht="19.95" customHeight="1">
      <c r="B63" s="135"/>
      <c r="C63" s="136"/>
      <c r="D63" s="137" t="s">
        <v>99</v>
      </c>
      <c r="E63" s="138"/>
      <c r="F63" s="138"/>
      <c r="G63" s="138"/>
      <c r="H63" s="138"/>
      <c r="I63" s="139"/>
      <c r="J63" s="140">
        <f>J182</f>
        <v>0</v>
      </c>
      <c r="K63" s="141"/>
    </row>
    <row r="64" spans="2:47" s="8" customFormat="1" ht="19.95" customHeight="1">
      <c r="B64" s="135"/>
      <c r="C64" s="136"/>
      <c r="D64" s="137" t="s">
        <v>100</v>
      </c>
      <c r="E64" s="138"/>
      <c r="F64" s="138"/>
      <c r="G64" s="138"/>
      <c r="H64" s="138"/>
      <c r="I64" s="139"/>
      <c r="J64" s="140">
        <f>J238</f>
        <v>0</v>
      </c>
      <c r="K64" s="141"/>
    </row>
    <row r="65" spans="2:11" s="8" customFormat="1" ht="19.95" customHeight="1">
      <c r="B65" s="135"/>
      <c r="C65" s="136"/>
      <c r="D65" s="137" t="s">
        <v>101</v>
      </c>
      <c r="E65" s="138"/>
      <c r="F65" s="138"/>
      <c r="G65" s="138"/>
      <c r="H65" s="138"/>
      <c r="I65" s="139"/>
      <c r="J65" s="140">
        <f>J269</f>
        <v>0</v>
      </c>
      <c r="K65" s="141"/>
    </row>
    <row r="66" spans="2:11" s="8" customFormat="1" ht="19.95" customHeight="1">
      <c r="B66" s="135"/>
      <c r="C66" s="136"/>
      <c r="D66" s="137" t="s">
        <v>102</v>
      </c>
      <c r="E66" s="138"/>
      <c r="F66" s="138"/>
      <c r="G66" s="138"/>
      <c r="H66" s="138"/>
      <c r="I66" s="139"/>
      <c r="J66" s="140">
        <f>J307</f>
        <v>0</v>
      </c>
      <c r="K66" s="141"/>
    </row>
    <row r="67" spans="2:11" s="8" customFormat="1" ht="19.95" customHeight="1">
      <c r="B67" s="135"/>
      <c r="C67" s="136"/>
      <c r="D67" s="137" t="s">
        <v>103</v>
      </c>
      <c r="E67" s="138"/>
      <c r="F67" s="138"/>
      <c r="G67" s="138"/>
      <c r="H67" s="138"/>
      <c r="I67" s="139"/>
      <c r="J67" s="140">
        <f>J311</f>
        <v>0</v>
      </c>
      <c r="K67" s="141"/>
    </row>
    <row r="68" spans="2:11" s="8" customFormat="1" ht="19.95" customHeight="1">
      <c r="B68" s="135"/>
      <c r="C68" s="136"/>
      <c r="D68" s="137" t="s">
        <v>104</v>
      </c>
      <c r="E68" s="138"/>
      <c r="F68" s="138"/>
      <c r="G68" s="138"/>
      <c r="H68" s="138"/>
      <c r="I68" s="139"/>
      <c r="J68" s="140">
        <f>J313</f>
        <v>0</v>
      </c>
      <c r="K68" s="141"/>
    </row>
    <row r="69" spans="2:11" s="8" customFormat="1" ht="19.95" customHeight="1">
      <c r="B69" s="135"/>
      <c r="C69" s="136"/>
      <c r="D69" s="137" t="s">
        <v>105</v>
      </c>
      <c r="E69" s="138"/>
      <c r="F69" s="138"/>
      <c r="G69" s="138"/>
      <c r="H69" s="138"/>
      <c r="I69" s="139"/>
      <c r="J69" s="140">
        <f>J317</f>
        <v>0</v>
      </c>
      <c r="K69" s="141"/>
    </row>
    <row r="70" spans="2:11" s="8" customFormat="1" ht="19.95" customHeight="1">
      <c r="B70" s="135"/>
      <c r="C70" s="136"/>
      <c r="D70" s="137" t="s">
        <v>106</v>
      </c>
      <c r="E70" s="138"/>
      <c r="F70" s="138"/>
      <c r="G70" s="138"/>
      <c r="H70" s="138"/>
      <c r="I70" s="139"/>
      <c r="J70" s="140">
        <f>J321</f>
        <v>0</v>
      </c>
      <c r="K70" s="141"/>
    </row>
    <row r="71" spans="2:11" s="8" customFormat="1" ht="19.95" customHeight="1">
      <c r="B71" s="135"/>
      <c r="C71" s="136"/>
      <c r="D71" s="137" t="s">
        <v>107</v>
      </c>
      <c r="E71" s="138"/>
      <c r="F71" s="138"/>
      <c r="G71" s="138"/>
      <c r="H71" s="138"/>
      <c r="I71" s="139"/>
      <c r="J71" s="140">
        <f>J322</f>
        <v>0</v>
      </c>
      <c r="K71" s="141"/>
    </row>
    <row r="72" spans="2:11" s="8" customFormat="1" ht="19.95" customHeight="1">
      <c r="B72" s="135"/>
      <c r="C72" s="136"/>
      <c r="D72" s="137" t="s">
        <v>108</v>
      </c>
      <c r="E72" s="138"/>
      <c r="F72" s="138"/>
      <c r="G72" s="138"/>
      <c r="H72" s="138"/>
      <c r="I72" s="139"/>
      <c r="J72" s="140">
        <f>J330</f>
        <v>0</v>
      </c>
      <c r="K72" s="141"/>
    </row>
    <row r="73" spans="2:11" s="8" customFormat="1" ht="19.95" customHeight="1">
      <c r="B73" s="135"/>
      <c r="C73" s="136"/>
      <c r="D73" s="137" t="s">
        <v>109</v>
      </c>
      <c r="E73" s="138"/>
      <c r="F73" s="138"/>
      <c r="G73" s="138"/>
      <c r="H73" s="138"/>
      <c r="I73" s="139"/>
      <c r="J73" s="140">
        <f>J333</f>
        <v>0</v>
      </c>
      <c r="K73" s="141"/>
    </row>
    <row r="74" spans="2:11" s="8" customFormat="1" ht="19.95" customHeight="1">
      <c r="B74" s="135"/>
      <c r="C74" s="136"/>
      <c r="D74" s="137" t="s">
        <v>110</v>
      </c>
      <c r="E74" s="138"/>
      <c r="F74" s="138"/>
      <c r="G74" s="138"/>
      <c r="H74" s="138"/>
      <c r="I74" s="139"/>
      <c r="J74" s="140">
        <f>J342</f>
        <v>0</v>
      </c>
      <c r="K74" s="141"/>
    </row>
    <row r="75" spans="2:11" s="8" customFormat="1" ht="19.95" customHeight="1">
      <c r="B75" s="135"/>
      <c r="C75" s="136"/>
      <c r="D75" s="137" t="s">
        <v>111</v>
      </c>
      <c r="E75" s="138"/>
      <c r="F75" s="138"/>
      <c r="G75" s="138"/>
      <c r="H75" s="138"/>
      <c r="I75" s="139"/>
      <c r="J75" s="140">
        <f>J348</f>
        <v>0</v>
      </c>
      <c r="K75" s="141"/>
    </row>
    <row r="76" spans="2:11" s="8" customFormat="1" ht="19.95" customHeight="1">
      <c r="B76" s="135"/>
      <c r="C76" s="136"/>
      <c r="D76" s="137" t="s">
        <v>112</v>
      </c>
      <c r="E76" s="138"/>
      <c r="F76" s="138"/>
      <c r="G76" s="138"/>
      <c r="H76" s="138"/>
      <c r="I76" s="139"/>
      <c r="J76" s="140">
        <f>J354</f>
        <v>0</v>
      </c>
      <c r="K76" s="141"/>
    </row>
    <row r="77" spans="2:11" s="7" customFormat="1" ht="24.9" customHeight="1">
      <c r="B77" s="128"/>
      <c r="C77" s="129"/>
      <c r="D77" s="130" t="s">
        <v>113</v>
      </c>
      <c r="E77" s="131"/>
      <c r="F77" s="131"/>
      <c r="G77" s="131"/>
      <c r="H77" s="131"/>
      <c r="I77" s="132"/>
      <c r="J77" s="133">
        <f>J361</f>
        <v>0</v>
      </c>
      <c r="K77" s="134"/>
    </row>
    <row r="78" spans="2:11" s="8" customFormat="1" ht="19.95" customHeight="1">
      <c r="B78" s="135"/>
      <c r="C78" s="136"/>
      <c r="D78" s="137" t="s">
        <v>114</v>
      </c>
      <c r="E78" s="138"/>
      <c r="F78" s="138"/>
      <c r="G78" s="138"/>
      <c r="H78" s="138"/>
      <c r="I78" s="139"/>
      <c r="J78" s="140">
        <f>J362</f>
        <v>0</v>
      </c>
      <c r="K78" s="141"/>
    </row>
    <row r="79" spans="2:11" s="7" customFormat="1" ht="24.9" customHeight="1">
      <c r="B79" s="128"/>
      <c r="C79" s="129"/>
      <c r="D79" s="130" t="s">
        <v>115</v>
      </c>
      <c r="E79" s="131"/>
      <c r="F79" s="131"/>
      <c r="G79" s="131"/>
      <c r="H79" s="131"/>
      <c r="I79" s="132"/>
      <c r="J79" s="133">
        <f>J376</f>
        <v>0</v>
      </c>
      <c r="K79" s="134"/>
    </row>
    <row r="80" spans="2:11" s="8" customFormat="1" ht="19.95" customHeight="1">
      <c r="B80" s="135"/>
      <c r="C80" s="136"/>
      <c r="D80" s="137" t="s">
        <v>116</v>
      </c>
      <c r="E80" s="138"/>
      <c r="F80" s="138"/>
      <c r="G80" s="138"/>
      <c r="H80" s="138"/>
      <c r="I80" s="139"/>
      <c r="J80" s="140">
        <f>J377</f>
        <v>0</v>
      </c>
      <c r="K80" s="141"/>
    </row>
    <row r="81" spans="2:12" s="8" customFormat="1" ht="19.95" customHeight="1">
      <c r="B81" s="135"/>
      <c r="C81" s="136"/>
      <c r="D81" s="137" t="s">
        <v>117</v>
      </c>
      <c r="E81" s="138"/>
      <c r="F81" s="138"/>
      <c r="G81" s="138"/>
      <c r="H81" s="138"/>
      <c r="I81" s="139"/>
      <c r="J81" s="140">
        <f>J379</f>
        <v>0</v>
      </c>
      <c r="K81" s="141"/>
    </row>
    <row r="82" spans="2:12" s="1" customFormat="1" ht="21.75" customHeight="1">
      <c r="B82" s="39"/>
      <c r="C82" s="40"/>
      <c r="D82" s="40"/>
      <c r="E82" s="40"/>
      <c r="F82" s="40"/>
      <c r="G82" s="40"/>
      <c r="H82" s="40"/>
      <c r="I82" s="99"/>
      <c r="J82" s="40"/>
      <c r="K82" s="43"/>
    </row>
    <row r="83" spans="2:12" s="1" customFormat="1" ht="6.9" customHeight="1">
      <c r="B83" s="54"/>
      <c r="C83" s="55"/>
      <c r="D83" s="55"/>
      <c r="E83" s="55"/>
      <c r="F83" s="55"/>
      <c r="G83" s="55"/>
      <c r="H83" s="55"/>
      <c r="I83" s="120"/>
      <c r="J83" s="55"/>
      <c r="K83" s="56"/>
    </row>
    <row r="87" spans="2:12" s="1" customFormat="1" ht="6.9" customHeight="1">
      <c r="B87" s="57"/>
      <c r="C87" s="58"/>
      <c r="D87" s="58"/>
      <c r="E87" s="58"/>
      <c r="F87" s="58"/>
      <c r="G87" s="58"/>
      <c r="H87" s="58"/>
      <c r="I87" s="121"/>
      <c r="J87" s="58"/>
      <c r="K87" s="58"/>
      <c r="L87" s="39"/>
    </row>
    <row r="88" spans="2:12" s="1" customFormat="1" ht="36.9" customHeight="1">
      <c r="B88" s="39"/>
      <c r="C88" s="59" t="s">
        <v>118</v>
      </c>
      <c r="L88" s="39"/>
    </row>
    <row r="89" spans="2:12" s="1" customFormat="1" ht="6.9" customHeight="1">
      <c r="B89" s="39"/>
      <c r="L89" s="39"/>
    </row>
    <row r="90" spans="2:12" s="1" customFormat="1" ht="14.4" customHeight="1">
      <c r="B90" s="39"/>
      <c r="C90" s="61" t="s">
        <v>19</v>
      </c>
      <c r="L90" s="39"/>
    </row>
    <row r="91" spans="2:12" s="1" customFormat="1" ht="22.2" customHeight="1">
      <c r="B91" s="39"/>
      <c r="E91" s="303" t="str">
        <f>E7</f>
        <v>Ondříčkova 385-391 - ZTI - Stoupací potrubí</v>
      </c>
      <c r="F91" s="335"/>
      <c r="G91" s="335"/>
      <c r="H91" s="335"/>
      <c r="L91" s="39"/>
    </row>
    <row r="92" spans="2:12" s="1" customFormat="1" ht="6.9" customHeight="1">
      <c r="B92" s="39"/>
      <c r="L92" s="39"/>
    </row>
    <row r="93" spans="2:12" s="1" customFormat="1" ht="18" customHeight="1">
      <c r="B93" s="39"/>
      <c r="C93" s="61" t="s">
        <v>25</v>
      </c>
      <c r="F93" s="142" t="str">
        <f>F10</f>
        <v xml:space="preserve">Praha </v>
      </c>
      <c r="I93" s="143" t="s">
        <v>27</v>
      </c>
      <c r="J93" s="65" t="str">
        <f>IF(J10="","",J10)</f>
        <v>22. 8. 2018</v>
      </c>
      <c r="L93" s="39"/>
    </row>
    <row r="94" spans="2:12" s="1" customFormat="1" ht="6.9" customHeight="1">
      <c r="B94" s="39"/>
      <c r="L94" s="39"/>
    </row>
    <row r="95" spans="2:12" s="1" customFormat="1" ht="13.2">
      <c r="B95" s="39"/>
      <c r="C95" s="61" t="s">
        <v>29</v>
      </c>
      <c r="F95" s="142" t="str">
        <f>E13</f>
        <v xml:space="preserve"> </v>
      </c>
      <c r="I95" s="143" t="s">
        <v>36</v>
      </c>
      <c r="J95" s="142" t="str">
        <f>E19</f>
        <v xml:space="preserve"> </v>
      </c>
      <c r="L95" s="39"/>
    </row>
    <row r="96" spans="2:12" s="1" customFormat="1" ht="14.4" customHeight="1">
      <c r="B96" s="39"/>
      <c r="C96" s="61" t="s">
        <v>33</v>
      </c>
      <c r="F96" s="142" t="str">
        <f>IF(E16="","",E16)</f>
        <v/>
      </c>
      <c r="L96" s="39"/>
    </row>
    <row r="97" spans="2:65" s="1" customFormat="1" ht="10.35" customHeight="1">
      <c r="B97" s="39"/>
      <c r="L97" s="39"/>
    </row>
    <row r="98" spans="2:65" s="9" customFormat="1" ht="29.25" customHeight="1">
      <c r="B98" s="144"/>
      <c r="C98" s="145" t="s">
        <v>119</v>
      </c>
      <c r="D98" s="146" t="s">
        <v>57</v>
      </c>
      <c r="E98" s="146" t="s">
        <v>53</v>
      </c>
      <c r="F98" s="146" t="s">
        <v>120</v>
      </c>
      <c r="G98" s="146" t="s">
        <v>121</v>
      </c>
      <c r="H98" s="146" t="s">
        <v>122</v>
      </c>
      <c r="I98" s="147" t="s">
        <v>123</v>
      </c>
      <c r="J98" s="146" t="s">
        <v>86</v>
      </c>
      <c r="K98" s="148" t="s">
        <v>124</v>
      </c>
      <c r="L98" s="144"/>
      <c r="M98" s="71" t="s">
        <v>125</v>
      </c>
      <c r="N98" s="72" t="s">
        <v>42</v>
      </c>
      <c r="O98" s="72" t="s">
        <v>126</v>
      </c>
      <c r="P98" s="72" t="s">
        <v>127</v>
      </c>
      <c r="Q98" s="72" t="s">
        <v>128</v>
      </c>
      <c r="R98" s="72" t="s">
        <v>129</v>
      </c>
      <c r="S98" s="72" t="s">
        <v>130</v>
      </c>
      <c r="T98" s="73" t="s">
        <v>131</v>
      </c>
    </row>
    <row r="99" spans="2:65" s="1" customFormat="1" ht="29.25" customHeight="1">
      <c r="B99" s="39"/>
      <c r="C99" s="75" t="s">
        <v>87</v>
      </c>
      <c r="J99" s="149">
        <f>BK99</f>
        <v>0</v>
      </c>
      <c r="L99" s="39"/>
      <c r="M99" s="74"/>
      <c r="N99" s="66"/>
      <c r="O99" s="66"/>
      <c r="P99" s="150">
        <f>P100+P138+P361+P376</f>
        <v>0</v>
      </c>
      <c r="Q99" s="66"/>
      <c r="R99" s="150">
        <f>R100+R138+R361+R376</f>
        <v>22.113090999999997</v>
      </c>
      <c r="S99" s="66"/>
      <c r="T99" s="151">
        <f>T100+T138+T361+T376</f>
        <v>37.223819999999996</v>
      </c>
      <c r="AT99" s="22" t="s">
        <v>71</v>
      </c>
      <c r="AU99" s="22" t="s">
        <v>88</v>
      </c>
      <c r="BK99" s="152">
        <f>BK100+BK138+BK361+BK376</f>
        <v>0</v>
      </c>
    </row>
    <row r="100" spans="2:65" s="10" customFormat="1" ht="37.35" customHeight="1">
      <c r="B100" s="153"/>
      <c r="D100" s="154" t="s">
        <v>71</v>
      </c>
      <c r="E100" s="155" t="s">
        <v>132</v>
      </c>
      <c r="F100" s="155" t="s">
        <v>133</v>
      </c>
      <c r="I100" s="156"/>
      <c r="J100" s="157">
        <f>BK100</f>
        <v>0</v>
      </c>
      <c r="L100" s="153"/>
      <c r="M100" s="158"/>
      <c r="N100" s="159"/>
      <c r="O100" s="159"/>
      <c r="P100" s="160">
        <f>P101+P106+P109+P115+P130+P136</f>
        <v>0</v>
      </c>
      <c r="Q100" s="159"/>
      <c r="R100" s="160">
        <f>R101+R106+R109+R115+R130+R136</f>
        <v>3.7172359999999998</v>
      </c>
      <c r="S100" s="159"/>
      <c r="T100" s="161">
        <f>T101+T106+T109+T115+T130+T136</f>
        <v>8.6664200000000005</v>
      </c>
      <c r="AR100" s="154" t="s">
        <v>24</v>
      </c>
      <c r="AT100" s="162" t="s">
        <v>71</v>
      </c>
      <c r="AU100" s="162" t="s">
        <v>72</v>
      </c>
      <c r="AY100" s="154" t="s">
        <v>134</v>
      </c>
      <c r="BK100" s="163">
        <f>BK101+BK106+BK109+BK115+BK130+BK136</f>
        <v>0</v>
      </c>
    </row>
    <row r="101" spans="2:65" s="10" customFormat="1" ht="19.95" customHeight="1">
      <c r="B101" s="153"/>
      <c r="D101" s="164" t="s">
        <v>71</v>
      </c>
      <c r="E101" s="165" t="s">
        <v>135</v>
      </c>
      <c r="F101" s="165" t="s">
        <v>136</v>
      </c>
      <c r="I101" s="156"/>
      <c r="J101" s="166">
        <f>BK101</f>
        <v>0</v>
      </c>
      <c r="L101" s="153"/>
      <c r="M101" s="158"/>
      <c r="N101" s="159"/>
      <c r="O101" s="159"/>
      <c r="P101" s="160">
        <f>SUM(P102:P105)</f>
        <v>0</v>
      </c>
      <c r="Q101" s="159"/>
      <c r="R101" s="160">
        <f>SUM(R102:R105)</f>
        <v>0.41606480000000001</v>
      </c>
      <c r="S101" s="159"/>
      <c r="T101" s="161">
        <f>SUM(T102:T105)</f>
        <v>0</v>
      </c>
      <c r="AR101" s="154" t="s">
        <v>24</v>
      </c>
      <c r="AT101" s="162" t="s">
        <v>71</v>
      </c>
      <c r="AU101" s="162" t="s">
        <v>24</v>
      </c>
      <c r="AY101" s="154" t="s">
        <v>134</v>
      </c>
      <c r="BK101" s="163">
        <f>SUM(BK102:BK105)</f>
        <v>0</v>
      </c>
    </row>
    <row r="102" spans="2:65" s="1" customFormat="1" ht="20.399999999999999" customHeight="1">
      <c r="B102" s="167"/>
      <c r="C102" s="168" t="s">
        <v>24</v>
      </c>
      <c r="D102" s="168" t="s">
        <v>137</v>
      </c>
      <c r="E102" s="169" t="s">
        <v>138</v>
      </c>
      <c r="F102" s="170" t="s">
        <v>139</v>
      </c>
      <c r="G102" s="171" t="s">
        <v>140</v>
      </c>
      <c r="H102" s="172">
        <v>7.84</v>
      </c>
      <c r="I102" s="173"/>
      <c r="J102" s="174">
        <f>ROUND(I102*H102,2)</f>
        <v>0</v>
      </c>
      <c r="K102" s="170" t="s">
        <v>5</v>
      </c>
      <c r="L102" s="39"/>
      <c r="M102" s="175" t="s">
        <v>5</v>
      </c>
      <c r="N102" s="176" t="s">
        <v>44</v>
      </c>
      <c r="O102" s="40"/>
      <c r="P102" s="177">
        <f>O102*H102</f>
        <v>0</v>
      </c>
      <c r="Q102" s="177">
        <v>5.2970000000000003E-2</v>
      </c>
      <c r="R102" s="177">
        <f>Q102*H102</f>
        <v>0.41528480000000001</v>
      </c>
      <c r="S102" s="177">
        <v>0</v>
      </c>
      <c r="T102" s="178">
        <f>S102*H102</f>
        <v>0</v>
      </c>
      <c r="AR102" s="22" t="s">
        <v>141</v>
      </c>
      <c r="AT102" s="22" t="s">
        <v>137</v>
      </c>
      <c r="AU102" s="22" t="s">
        <v>142</v>
      </c>
      <c r="AY102" s="22" t="s">
        <v>134</v>
      </c>
      <c r="BE102" s="179">
        <f>IF(N102="základní",J102,0)</f>
        <v>0</v>
      </c>
      <c r="BF102" s="179">
        <f>IF(N102="snížená",J102,0)</f>
        <v>0</v>
      </c>
      <c r="BG102" s="179">
        <f>IF(N102="zákl. přenesená",J102,0)</f>
        <v>0</v>
      </c>
      <c r="BH102" s="179">
        <f>IF(N102="sníž. přenesená",J102,0)</f>
        <v>0</v>
      </c>
      <c r="BI102" s="179">
        <f>IF(N102="nulová",J102,0)</f>
        <v>0</v>
      </c>
      <c r="BJ102" s="22" t="s">
        <v>142</v>
      </c>
      <c r="BK102" s="179">
        <f>ROUND(I102*H102,2)</f>
        <v>0</v>
      </c>
      <c r="BL102" s="22" t="s">
        <v>141</v>
      </c>
      <c r="BM102" s="22" t="s">
        <v>143</v>
      </c>
    </row>
    <row r="103" spans="2:65" s="11" customFormat="1">
      <c r="B103" s="180"/>
      <c r="D103" s="181" t="s">
        <v>144</v>
      </c>
      <c r="E103" s="182" t="s">
        <v>5</v>
      </c>
      <c r="F103" s="183" t="s">
        <v>145</v>
      </c>
      <c r="H103" s="184">
        <v>7.84</v>
      </c>
      <c r="I103" s="185"/>
      <c r="L103" s="180"/>
      <c r="M103" s="186"/>
      <c r="N103" s="187"/>
      <c r="O103" s="187"/>
      <c r="P103" s="187"/>
      <c r="Q103" s="187"/>
      <c r="R103" s="187"/>
      <c r="S103" s="187"/>
      <c r="T103" s="188"/>
      <c r="AT103" s="189" t="s">
        <v>144</v>
      </c>
      <c r="AU103" s="189" t="s">
        <v>142</v>
      </c>
      <c r="AV103" s="11" t="s">
        <v>142</v>
      </c>
      <c r="AW103" s="11" t="s">
        <v>35</v>
      </c>
      <c r="AX103" s="11" t="s">
        <v>24</v>
      </c>
      <c r="AY103" s="189" t="s">
        <v>134</v>
      </c>
    </row>
    <row r="104" spans="2:65" s="1" customFormat="1" ht="28.8" customHeight="1">
      <c r="B104" s="167"/>
      <c r="C104" s="168" t="s">
        <v>142</v>
      </c>
      <c r="D104" s="168" t="s">
        <v>137</v>
      </c>
      <c r="E104" s="169" t="s">
        <v>146</v>
      </c>
      <c r="F104" s="170" t="s">
        <v>147</v>
      </c>
      <c r="G104" s="171" t="s">
        <v>148</v>
      </c>
      <c r="H104" s="172">
        <v>13</v>
      </c>
      <c r="I104" s="173"/>
      <c r="J104" s="174">
        <f>ROUND(I104*H104,2)</f>
        <v>0</v>
      </c>
      <c r="K104" s="170" t="s">
        <v>5</v>
      </c>
      <c r="L104" s="39"/>
      <c r="M104" s="175" t="s">
        <v>5</v>
      </c>
      <c r="N104" s="176" t="s">
        <v>44</v>
      </c>
      <c r="O104" s="40"/>
      <c r="P104" s="177">
        <f>O104*H104</f>
        <v>0</v>
      </c>
      <c r="Q104" s="177">
        <v>6.0000000000000002E-5</v>
      </c>
      <c r="R104" s="177">
        <f>Q104*H104</f>
        <v>7.7999999999999999E-4</v>
      </c>
      <c r="S104" s="177">
        <v>0</v>
      </c>
      <c r="T104" s="178">
        <f>S104*H104</f>
        <v>0</v>
      </c>
      <c r="AR104" s="22" t="s">
        <v>141</v>
      </c>
      <c r="AT104" s="22" t="s">
        <v>137</v>
      </c>
      <c r="AU104" s="22" t="s">
        <v>142</v>
      </c>
      <c r="AY104" s="22" t="s">
        <v>134</v>
      </c>
      <c r="BE104" s="179">
        <f>IF(N104="základní",J104,0)</f>
        <v>0</v>
      </c>
      <c r="BF104" s="179">
        <f>IF(N104="snížená",J104,0)</f>
        <v>0</v>
      </c>
      <c r="BG104" s="179">
        <f>IF(N104="zákl. přenesená",J104,0)</f>
        <v>0</v>
      </c>
      <c r="BH104" s="179">
        <f>IF(N104="sníž. přenesená",J104,0)</f>
        <v>0</v>
      </c>
      <c r="BI104" s="179">
        <f>IF(N104="nulová",J104,0)</f>
        <v>0</v>
      </c>
      <c r="BJ104" s="22" t="s">
        <v>142</v>
      </c>
      <c r="BK104" s="179">
        <f>ROUND(I104*H104,2)</f>
        <v>0</v>
      </c>
      <c r="BL104" s="22" t="s">
        <v>141</v>
      </c>
      <c r="BM104" s="22" t="s">
        <v>149</v>
      </c>
    </row>
    <row r="105" spans="2:65" s="11" customFormat="1">
      <c r="B105" s="180"/>
      <c r="D105" s="190" t="s">
        <v>144</v>
      </c>
      <c r="E105" s="189" t="s">
        <v>5</v>
      </c>
      <c r="F105" s="191" t="s">
        <v>150</v>
      </c>
      <c r="H105" s="192">
        <v>13</v>
      </c>
      <c r="I105" s="185"/>
      <c r="L105" s="180"/>
      <c r="M105" s="186"/>
      <c r="N105" s="187"/>
      <c r="O105" s="187"/>
      <c r="P105" s="187"/>
      <c r="Q105" s="187"/>
      <c r="R105" s="187"/>
      <c r="S105" s="187"/>
      <c r="T105" s="188"/>
      <c r="AT105" s="189" t="s">
        <v>144</v>
      </c>
      <c r="AU105" s="189" t="s">
        <v>142</v>
      </c>
      <c r="AV105" s="11" t="s">
        <v>142</v>
      </c>
      <c r="AW105" s="11" t="s">
        <v>35</v>
      </c>
      <c r="AX105" s="11" t="s">
        <v>24</v>
      </c>
      <c r="AY105" s="189" t="s">
        <v>134</v>
      </c>
    </row>
    <row r="106" spans="2:65" s="10" customFormat="1" ht="29.85" customHeight="1">
      <c r="B106" s="153"/>
      <c r="D106" s="164" t="s">
        <v>71</v>
      </c>
      <c r="E106" s="165" t="s">
        <v>141</v>
      </c>
      <c r="F106" s="165" t="s">
        <v>151</v>
      </c>
      <c r="I106" s="156"/>
      <c r="J106" s="166">
        <f>BK106</f>
        <v>0</v>
      </c>
      <c r="L106" s="153"/>
      <c r="M106" s="158"/>
      <c r="N106" s="159"/>
      <c r="O106" s="159"/>
      <c r="P106" s="160">
        <f>SUM(P107:P108)</f>
        <v>0</v>
      </c>
      <c r="Q106" s="159"/>
      <c r="R106" s="160">
        <f>SUM(R107:R108)</f>
        <v>1.6941999999999999</v>
      </c>
      <c r="S106" s="159"/>
      <c r="T106" s="161">
        <f>SUM(T107:T108)</f>
        <v>0</v>
      </c>
      <c r="AR106" s="154" t="s">
        <v>24</v>
      </c>
      <c r="AT106" s="162" t="s">
        <v>71</v>
      </c>
      <c r="AU106" s="162" t="s">
        <v>24</v>
      </c>
      <c r="AY106" s="154" t="s">
        <v>134</v>
      </c>
      <c r="BK106" s="163">
        <f>SUM(BK107:BK108)</f>
        <v>0</v>
      </c>
    </row>
    <row r="107" spans="2:65" s="1" customFormat="1" ht="28.8" customHeight="1">
      <c r="B107" s="167"/>
      <c r="C107" s="168" t="s">
        <v>135</v>
      </c>
      <c r="D107" s="168" t="s">
        <v>137</v>
      </c>
      <c r="E107" s="169" t="s">
        <v>152</v>
      </c>
      <c r="F107" s="170" t="s">
        <v>153</v>
      </c>
      <c r="G107" s="171" t="s">
        <v>154</v>
      </c>
      <c r="H107" s="172">
        <v>86</v>
      </c>
      <c r="I107" s="173"/>
      <c r="J107" s="174">
        <f>ROUND(I107*H107,2)</f>
        <v>0</v>
      </c>
      <c r="K107" s="170" t="s">
        <v>155</v>
      </c>
      <c r="L107" s="39"/>
      <c r="M107" s="175" t="s">
        <v>5</v>
      </c>
      <c r="N107" s="176" t="s">
        <v>44</v>
      </c>
      <c r="O107" s="40"/>
      <c r="P107" s="177">
        <f>O107*H107</f>
        <v>0</v>
      </c>
      <c r="Q107" s="177">
        <v>1.9699999999999999E-2</v>
      </c>
      <c r="R107" s="177">
        <f>Q107*H107</f>
        <v>1.6941999999999999</v>
      </c>
      <c r="S107" s="177">
        <v>0</v>
      </c>
      <c r="T107" s="178">
        <f>S107*H107</f>
        <v>0</v>
      </c>
      <c r="AR107" s="22" t="s">
        <v>141</v>
      </c>
      <c r="AT107" s="22" t="s">
        <v>137</v>
      </c>
      <c r="AU107" s="22" t="s">
        <v>142</v>
      </c>
      <c r="AY107" s="22" t="s">
        <v>134</v>
      </c>
      <c r="BE107" s="179">
        <f>IF(N107="základní",J107,0)</f>
        <v>0</v>
      </c>
      <c r="BF107" s="179">
        <f>IF(N107="snížená",J107,0)</f>
        <v>0</v>
      </c>
      <c r="BG107" s="179">
        <f>IF(N107="zákl. přenesená",J107,0)</f>
        <v>0</v>
      </c>
      <c r="BH107" s="179">
        <f>IF(N107="sníž. přenesená",J107,0)</f>
        <v>0</v>
      </c>
      <c r="BI107" s="179">
        <f>IF(N107="nulová",J107,0)</f>
        <v>0</v>
      </c>
      <c r="BJ107" s="22" t="s">
        <v>142</v>
      </c>
      <c r="BK107" s="179">
        <f>ROUND(I107*H107,2)</f>
        <v>0</v>
      </c>
      <c r="BL107" s="22" t="s">
        <v>141</v>
      </c>
      <c r="BM107" s="22" t="s">
        <v>156</v>
      </c>
    </row>
    <row r="108" spans="2:65" s="11" customFormat="1">
      <c r="B108" s="180"/>
      <c r="D108" s="190" t="s">
        <v>144</v>
      </c>
      <c r="E108" s="189" t="s">
        <v>5</v>
      </c>
      <c r="F108" s="191" t="s">
        <v>157</v>
      </c>
      <c r="H108" s="192">
        <v>86</v>
      </c>
      <c r="I108" s="185"/>
      <c r="L108" s="180"/>
      <c r="M108" s="186"/>
      <c r="N108" s="187"/>
      <c r="O108" s="187"/>
      <c r="P108" s="187"/>
      <c r="Q108" s="187"/>
      <c r="R108" s="187"/>
      <c r="S108" s="187"/>
      <c r="T108" s="188"/>
      <c r="AT108" s="189" t="s">
        <v>144</v>
      </c>
      <c r="AU108" s="189" t="s">
        <v>142</v>
      </c>
      <c r="AV108" s="11" t="s">
        <v>142</v>
      </c>
      <c r="AW108" s="11" t="s">
        <v>35</v>
      </c>
      <c r="AX108" s="11" t="s">
        <v>24</v>
      </c>
      <c r="AY108" s="189" t="s">
        <v>134</v>
      </c>
    </row>
    <row r="109" spans="2:65" s="10" customFormat="1" ht="29.85" customHeight="1">
      <c r="B109" s="153"/>
      <c r="D109" s="164" t="s">
        <v>71</v>
      </c>
      <c r="E109" s="165" t="s">
        <v>158</v>
      </c>
      <c r="F109" s="165" t="s">
        <v>159</v>
      </c>
      <c r="I109" s="156"/>
      <c r="J109" s="166">
        <f>BK109</f>
        <v>0</v>
      </c>
      <c r="L109" s="153"/>
      <c r="M109" s="158"/>
      <c r="N109" s="159"/>
      <c r="O109" s="159"/>
      <c r="P109" s="160">
        <f>SUM(P110:P114)</f>
        <v>0</v>
      </c>
      <c r="Q109" s="159"/>
      <c r="R109" s="160">
        <f>SUM(R110:R114)</f>
        <v>0.66720000000000002</v>
      </c>
      <c r="S109" s="159"/>
      <c r="T109" s="161">
        <f>SUM(T110:T114)</f>
        <v>0</v>
      </c>
      <c r="AR109" s="154" t="s">
        <v>24</v>
      </c>
      <c r="AT109" s="162" t="s">
        <v>71</v>
      </c>
      <c r="AU109" s="162" t="s">
        <v>24</v>
      </c>
      <c r="AY109" s="154" t="s">
        <v>134</v>
      </c>
      <c r="BK109" s="163">
        <f>SUM(BK110:BK114)</f>
        <v>0</v>
      </c>
    </row>
    <row r="110" spans="2:65" s="1" customFormat="1" ht="28.8" customHeight="1">
      <c r="B110" s="167"/>
      <c r="C110" s="168" t="s">
        <v>141</v>
      </c>
      <c r="D110" s="168" t="s">
        <v>137</v>
      </c>
      <c r="E110" s="169" t="s">
        <v>160</v>
      </c>
      <c r="F110" s="170" t="s">
        <v>161</v>
      </c>
      <c r="G110" s="171" t="s">
        <v>140</v>
      </c>
      <c r="H110" s="172">
        <v>5</v>
      </c>
      <c r="I110" s="173"/>
      <c r="J110" s="174">
        <f>ROUND(I110*H110,2)</f>
        <v>0</v>
      </c>
      <c r="K110" s="170" t="s">
        <v>155</v>
      </c>
      <c r="L110" s="39"/>
      <c r="M110" s="175" t="s">
        <v>5</v>
      </c>
      <c r="N110" s="176" t="s">
        <v>44</v>
      </c>
      <c r="O110" s="40"/>
      <c r="P110" s="177">
        <f>O110*H110</f>
        <v>0</v>
      </c>
      <c r="Q110" s="177">
        <v>2.0480000000000002E-2</v>
      </c>
      <c r="R110" s="177">
        <f>Q110*H110</f>
        <v>0.1024</v>
      </c>
      <c r="S110" s="177">
        <v>0</v>
      </c>
      <c r="T110" s="178">
        <f>S110*H110</f>
        <v>0</v>
      </c>
      <c r="AR110" s="22" t="s">
        <v>141</v>
      </c>
      <c r="AT110" s="22" t="s">
        <v>137</v>
      </c>
      <c r="AU110" s="22" t="s">
        <v>142</v>
      </c>
      <c r="AY110" s="22" t="s">
        <v>134</v>
      </c>
      <c r="BE110" s="179">
        <f>IF(N110="základní",J110,0)</f>
        <v>0</v>
      </c>
      <c r="BF110" s="179">
        <f>IF(N110="snížená",J110,0)</f>
        <v>0</v>
      </c>
      <c r="BG110" s="179">
        <f>IF(N110="zákl. přenesená",J110,0)</f>
        <v>0</v>
      </c>
      <c r="BH110" s="179">
        <f>IF(N110="sníž. přenesená",J110,0)</f>
        <v>0</v>
      </c>
      <c r="BI110" s="179">
        <f>IF(N110="nulová",J110,0)</f>
        <v>0</v>
      </c>
      <c r="BJ110" s="22" t="s">
        <v>142</v>
      </c>
      <c r="BK110" s="179">
        <f>ROUND(I110*H110,2)</f>
        <v>0</v>
      </c>
      <c r="BL110" s="22" t="s">
        <v>141</v>
      </c>
      <c r="BM110" s="22" t="s">
        <v>162</v>
      </c>
    </row>
    <row r="111" spans="2:65" s="1" customFormat="1" ht="28.8" customHeight="1">
      <c r="B111" s="167"/>
      <c r="C111" s="168" t="s">
        <v>163</v>
      </c>
      <c r="D111" s="168" t="s">
        <v>137</v>
      </c>
      <c r="E111" s="169" t="s">
        <v>164</v>
      </c>
      <c r="F111" s="170" t="s">
        <v>165</v>
      </c>
      <c r="G111" s="171" t="s">
        <v>154</v>
      </c>
      <c r="H111" s="172">
        <v>5</v>
      </c>
      <c r="I111" s="173"/>
      <c r="J111" s="174">
        <f>ROUND(I111*H111,2)</f>
        <v>0</v>
      </c>
      <c r="K111" s="170" t="s">
        <v>155</v>
      </c>
      <c r="L111" s="39"/>
      <c r="M111" s="175" t="s">
        <v>5</v>
      </c>
      <c r="N111" s="176" t="s">
        <v>44</v>
      </c>
      <c r="O111" s="40"/>
      <c r="P111" s="177">
        <f>O111*H111</f>
        <v>0</v>
      </c>
      <c r="Q111" s="177">
        <v>4.1500000000000002E-2</v>
      </c>
      <c r="R111" s="177">
        <f>Q111*H111</f>
        <v>0.20750000000000002</v>
      </c>
      <c r="S111" s="177">
        <v>0</v>
      </c>
      <c r="T111" s="178">
        <f>S111*H111</f>
        <v>0</v>
      </c>
      <c r="AR111" s="22" t="s">
        <v>141</v>
      </c>
      <c r="AT111" s="22" t="s">
        <v>137</v>
      </c>
      <c r="AU111" s="22" t="s">
        <v>142</v>
      </c>
      <c r="AY111" s="22" t="s">
        <v>134</v>
      </c>
      <c r="BE111" s="179">
        <f>IF(N111="základní",J111,0)</f>
        <v>0</v>
      </c>
      <c r="BF111" s="179">
        <f>IF(N111="snížená",J111,0)</f>
        <v>0</v>
      </c>
      <c r="BG111" s="179">
        <f>IF(N111="zákl. přenesená",J111,0)</f>
        <v>0</v>
      </c>
      <c r="BH111" s="179">
        <f>IF(N111="sníž. přenesená",J111,0)</f>
        <v>0</v>
      </c>
      <c r="BI111" s="179">
        <f>IF(N111="nulová",J111,0)</f>
        <v>0</v>
      </c>
      <c r="BJ111" s="22" t="s">
        <v>142</v>
      </c>
      <c r="BK111" s="179">
        <f>ROUND(I111*H111,2)</f>
        <v>0</v>
      </c>
      <c r="BL111" s="22" t="s">
        <v>141</v>
      </c>
      <c r="BM111" s="22" t="s">
        <v>166</v>
      </c>
    </row>
    <row r="112" spans="2:65" s="1" customFormat="1" ht="28.8" customHeight="1">
      <c r="B112" s="167"/>
      <c r="C112" s="168" t="s">
        <v>158</v>
      </c>
      <c r="D112" s="168" t="s">
        <v>137</v>
      </c>
      <c r="E112" s="169" t="s">
        <v>167</v>
      </c>
      <c r="F112" s="170" t="s">
        <v>168</v>
      </c>
      <c r="G112" s="171" t="s">
        <v>154</v>
      </c>
      <c r="H112" s="172">
        <v>2</v>
      </c>
      <c r="I112" s="173"/>
      <c r="J112" s="174">
        <f>ROUND(I112*H112,2)</f>
        <v>0</v>
      </c>
      <c r="K112" s="170" t="s">
        <v>155</v>
      </c>
      <c r="L112" s="39"/>
      <c r="M112" s="175" t="s">
        <v>5</v>
      </c>
      <c r="N112" s="176" t="s">
        <v>44</v>
      </c>
      <c r="O112" s="40"/>
      <c r="P112" s="177">
        <f>O112*H112</f>
        <v>0</v>
      </c>
      <c r="Q112" s="177">
        <v>0.1575</v>
      </c>
      <c r="R112" s="177">
        <f>Q112*H112</f>
        <v>0.315</v>
      </c>
      <c r="S112" s="177">
        <v>0</v>
      </c>
      <c r="T112" s="178">
        <f>S112*H112</f>
        <v>0</v>
      </c>
      <c r="AR112" s="22" t="s">
        <v>141</v>
      </c>
      <c r="AT112" s="22" t="s">
        <v>137</v>
      </c>
      <c r="AU112" s="22" t="s">
        <v>142</v>
      </c>
      <c r="AY112" s="22" t="s">
        <v>134</v>
      </c>
      <c r="BE112" s="179">
        <f>IF(N112="základní",J112,0)</f>
        <v>0</v>
      </c>
      <c r="BF112" s="179">
        <f>IF(N112="snížená",J112,0)</f>
        <v>0</v>
      </c>
      <c r="BG112" s="179">
        <f>IF(N112="zákl. přenesená",J112,0)</f>
        <v>0</v>
      </c>
      <c r="BH112" s="179">
        <f>IF(N112="sníž. přenesená",J112,0)</f>
        <v>0</v>
      </c>
      <c r="BI112" s="179">
        <f>IF(N112="nulová",J112,0)</f>
        <v>0</v>
      </c>
      <c r="BJ112" s="22" t="s">
        <v>142</v>
      </c>
      <c r="BK112" s="179">
        <f>ROUND(I112*H112,2)</f>
        <v>0</v>
      </c>
      <c r="BL112" s="22" t="s">
        <v>141</v>
      </c>
      <c r="BM112" s="22" t="s">
        <v>169</v>
      </c>
    </row>
    <row r="113" spans="2:65" s="1" customFormat="1" ht="20.399999999999999" customHeight="1">
      <c r="B113" s="167"/>
      <c r="C113" s="168" t="s">
        <v>170</v>
      </c>
      <c r="D113" s="168" t="s">
        <v>137</v>
      </c>
      <c r="E113" s="169" t="s">
        <v>171</v>
      </c>
      <c r="F113" s="170" t="s">
        <v>172</v>
      </c>
      <c r="G113" s="171" t="s">
        <v>140</v>
      </c>
      <c r="H113" s="172">
        <v>352.5</v>
      </c>
      <c r="I113" s="173"/>
      <c r="J113" s="174">
        <f>ROUND(I113*H113,2)</f>
        <v>0</v>
      </c>
      <c r="K113" s="170" t="s">
        <v>155</v>
      </c>
      <c r="L113" s="39"/>
      <c r="M113" s="175" t="s">
        <v>5</v>
      </c>
      <c r="N113" s="176" t="s">
        <v>44</v>
      </c>
      <c r="O113" s="40"/>
      <c r="P113" s="177">
        <f>O113*H113</f>
        <v>0</v>
      </c>
      <c r="Q113" s="177">
        <v>1.2E-4</v>
      </c>
      <c r="R113" s="177">
        <f>Q113*H113</f>
        <v>4.2300000000000004E-2</v>
      </c>
      <c r="S113" s="177">
        <v>0</v>
      </c>
      <c r="T113" s="178">
        <f>S113*H113</f>
        <v>0</v>
      </c>
      <c r="AR113" s="22" t="s">
        <v>141</v>
      </c>
      <c r="AT113" s="22" t="s">
        <v>137</v>
      </c>
      <c r="AU113" s="22" t="s">
        <v>142</v>
      </c>
      <c r="AY113" s="22" t="s">
        <v>134</v>
      </c>
      <c r="BE113" s="179">
        <f>IF(N113="základní",J113,0)</f>
        <v>0</v>
      </c>
      <c r="BF113" s="179">
        <f>IF(N113="snížená",J113,0)</f>
        <v>0</v>
      </c>
      <c r="BG113" s="179">
        <f>IF(N113="zákl. přenesená",J113,0)</f>
        <v>0</v>
      </c>
      <c r="BH113" s="179">
        <f>IF(N113="sníž. přenesená",J113,0)</f>
        <v>0</v>
      </c>
      <c r="BI113" s="179">
        <f>IF(N113="nulová",J113,0)</f>
        <v>0</v>
      </c>
      <c r="BJ113" s="22" t="s">
        <v>142</v>
      </c>
      <c r="BK113" s="179">
        <f>ROUND(I113*H113,2)</f>
        <v>0</v>
      </c>
      <c r="BL113" s="22" t="s">
        <v>141</v>
      </c>
      <c r="BM113" s="22" t="s">
        <v>173</v>
      </c>
    </row>
    <row r="114" spans="2:65" s="11" customFormat="1">
      <c r="B114" s="180"/>
      <c r="D114" s="190" t="s">
        <v>144</v>
      </c>
      <c r="E114" s="189" t="s">
        <v>5</v>
      </c>
      <c r="F114" s="191" t="s">
        <v>174</v>
      </c>
      <c r="H114" s="192">
        <v>352.5</v>
      </c>
      <c r="I114" s="185"/>
      <c r="L114" s="180"/>
      <c r="M114" s="186"/>
      <c r="N114" s="187"/>
      <c r="O114" s="187"/>
      <c r="P114" s="187"/>
      <c r="Q114" s="187"/>
      <c r="R114" s="187"/>
      <c r="S114" s="187"/>
      <c r="T114" s="188"/>
      <c r="AT114" s="189" t="s">
        <v>144</v>
      </c>
      <c r="AU114" s="189" t="s">
        <v>142</v>
      </c>
      <c r="AV114" s="11" t="s">
        <v>142</v>
      </c>
      <c r="AW114" s="11" t="s">
        <v>35</v>
      </c>
      <c r="AX114" s="11" t="s">
        <v>24</v>
      </c>
      <c r="AY114" s="189" t="s">
        <v>134</v>
      </c>
    </row>
    <row r="115" spans="2:65" s="10" customFormat="1" ht="29.85" customHeight="1">
      <c r="B115" s="153"/>
      <c r="D115" s="164" t="s">
        <v>71</v>
      </c>
      <c r="E115" s="165" t="s">
        <v>175</v>
      </c>
      <c r="F115" s="165" t="s">
        <v>176</v>
      </c>
      <c r="I115" s="156"/>
      <c r="J115" s="166">
        <f>BK115</f>
        <v>0</v>
      </c>
      <c r="L115" s="153"/>
      <c r="M115" s="158"/>
      <c r="N115" s="159"/>
      <c r="O115" s="159"/>
      <c r="P115" s="160">
        <f>SUM(P116:P129)</f>
        <v>0</v>
      </c>
      <c r="Q115" s="159"/>
      <c r="R115" s="160">
        <f>SUM(R116:R129)</f>
        <v>0.93977120000000003</v>
      </c>
      <c r="S115" s="159"/>
      <c r="T115" s="161">
        <f>SUM(T116:T129)</f>
        <v>8.6664200000000005</v>
      </c>
      <c r="AR115" s="154" t="s">
        <v>24</v>
      </c>
      <c r="AT115" s="162" t="s">
        <v>71</v>
      </c>
      <c r="AU115" s="162" t="s">
        <v>24</v>
      </c>
      <c r="AY115" s="154" t="s">
        <v>134</v>
      </c>
      <c r="BK115" s="163">
        <f>SUM(BK116:BK129)</f>
        <v>0</v>
      </c>
    </row>
    <row r="116" spans="2:65" s="1" customFormat="1" ht="20.399999999999999" customHeight="1">
      <c r="B116" s="167"/>
      <c r="C116" s="168" t="s">
        <v>177</v>
      </c>
      <c r="D116" s="168" t="s">
        <v>137</v>
      </c>
      <c r="E116" s="169" t="s">
        <v>178</v>
      </c>
      <c r="F116" s="170" t="s">
        <v>179</v>
      </c>
      <c r="G116" s="171" t="s">
        <v>140</v>
      </c>
      <c r="H116" s="172">
        <v>2272.5</v>
      </c>
      <c r="I116" s="173"/>
      <c r="J116" s="174">
        <f>ROUND(I116*H116,2)</f>
        <v>0</v>
      </c>
      <c r="K116" s="170" t="s">
        <v>155</v>
      </c>
      <c r="L116" s="39"/>
      <c r="M116" s="175" t="s">
        <v>5</v>
      </c>
      <c r="N116" s="176" t="s">
        <v>44</v>
      </c>
      <c r="O116" s="40"/>
      <c r="P116" s="177">
        <f>O116*H116</f>
        <v>0</v>
      </c>
      <c r="Q116" s="177">
        <v>0</v>
      </c>
      <c r="R116" s="177">
        <f>Q116*H116</f>
        <v>0</v>
      </c>
      <c r="S116" s="177">
        <v>0</v>
      </c>
      <c r="T116" s="178">
        <f>S116*H116</f>
        <v>0</v>
      </c>
      <c r="AR116" s="22" t="s">
        <v>141</v>
      </c>
      <c r="AT116" s="22" t="s">
        <v>137</v>
      </c>
      <c r="AU116" s="22" t="s">
        <v>142</v>
      </c>
      <c r="AY116" s="22" t="s">
        <v>134</v>
      </c>
      <c r="BE116" s="179">
        <f>IF(N116="základní",J116,0)</f>
        <v>0</v>
      </c>
      <c r="BF116" s="179">
        <f>IF(N116="snížená",J116,0)</f>
        <v>0</v>
      </c>
      <c r="BG116" s="179">
        <f>IF(N116="zákl. přenesená",J116,0)</f>
        <v>0</v>
      </c>
      <c r="BH116" s="179">
        <f>IF(N116="sníž. přenesená",J116,0)</f>
        <v>0</v>
      </c>
      <c r="BI116" s="179">
        <f>IF(N116="nulová",J116,0)</f>
        <v>0</v>
      </c>
      <c r="BJ116" s="22" t="s">
        <v>142</v>
      </c>
      <c r="BK116" s="179">
        <f>ROUND(I116*H116,2)</f>
        <v>0</v>
      </c>
      <c r="BL116" s="22" t="s">
        <v>141</v>
      </c>
      <c r="BM116" s="22" t="s">
        <v>180</v>
      </c>
    </row>
    <row r="117" spans="2:65" s="11" customFormat="1">
      <c r="B117" s="180"/>
      <c r="D117" s="190" t="s">
        <v>144</v>
      </c>
      <c r="E117" s="189" t="s">
        <v>5</v>
      </c>
      <c r="F117" s="191" t="s">
        <v>181</v>
      </c>
      <c r="H117" s="192">
        <v>1057.5</v>
      </c>
      <c r="I117" s="185"/>
      <c r="L117" s="180"/>
      <c r="M117" s="186"/>
      <c r="N117" s="187"/>
      <c r="O117" s="187"/>
      <c r="P117" s="187"/>
      <c r="Q117" s="187"/>
      <c r="R117" s="187"/>
      <c r="S117" s="187"/>
      <c r="T117" s="188"/>
      <c r="AT117" s="189" t="s">
        <v>144</v>
      </c>
      <c r="AU117" s="189" t="s">
        <v>142</v>
      </c>
      <c r="AV117" s="11" t="s">
        <v>142</v>
      </c>
      <c r="AW117" s="11" t="s">
        <v>35</v>
      </c>
      <c r="AX117" s="11" t="s">
        <v>72</v>
      </c>
      <c r="AY117" s="189" t="s">
        <v>134</v>
      </c>
    </row>
    <row r="118" spans="2:65" s="11" customFormat="1">
      <c r="B118" s="180"/>
      <c r="D118" s="190" t="s">
        <v>144</v>
      </c>
      <c r="E118" s="189" t="s">
        <v>5</v>
      </c>
      <c r="F118" s="191" t="s">
        <v>182</v>
      </c>
      <c r="H118" s="192">
        <v>1215</v>
      </c>
      <c r="I118" s="185"/>
      <c r="L118" s="180"/>
      <c r="M118" s="186"/>
      <c r="N118" s="187"/>
      <c r="O118" s="187"/>
      <c r="P118" s="187"/>
      <c r="Q118" s="187"/>
      <c r="R118" s="187"/>
      <c r="S118" s="187"/>
      <c r="T118" s="188"/>
      <c r="AT118" s="189" t="s">
        <v>144</v>
      </c>
      <c r="AU118" s="189" t="s">
        <v>142</v>
      </c>
      <c r="AV118" s="11" t="s">
        <v>142</v>
      </c>
      <c r="AW118" s="11" t="s">
        <v>35</v>
      </c>
      <c r="AX118" s="11" t="s">
        <v>72</v>
      </c>
      <c r="AY118" s="189" t="s">
        <v>134</v>
      </c>
    </row>
    <row r="119" spans="2:65" s="12" customFormat="1">
      <c r="B119" s="193"/>
      <c r="D119" s="181" t="s">
        <v>144</v>
      </c>
      <c r="E119" s="194" t="s">
        <v>5</v>
      </c>
      <c r="F119" s="195" t="s">
        <v>183</v>
      </c>
      <c r="H119" s="196">
        <v>2272.5</v>
      </c>
      <c r="I119" s="197"/>
      <c r="L119" s="193"/>
      <c r="M119" s="198"/>
      <c r="N119" s="199"/>
      <c r="O119" s="199"/>
      <c r="P119" s="199"/>
      <c r="Q119" s="199"/>
      <c r="R119" s="199"/>
      <c r="S119" s="199"/>
      <c r="T119" s="200"/>
      <c r="AT119" s="201" t="s">
        <v>144</v>
      </c>
      <c r="AU119" s="201" t="s">
        <v>142</v>
      </c>
      <c r="AV119" s="12" t="s">
        <v>141</v>
      </c>
      <c r="AW119" s="12" t="s">
        <v>35</v>
      </c>
      <c r="AX119" s="12" t="s">
        <v>24</v>
      </c>
      <c r="AY119" s="201" t="s">
        <v>134</v>
      </c>
    </row>
    <row r="120" spans="2:65" s="1" customFormat="1" ht="20.399999999999999" customHeight="1">
      <c r="B120" s="167"/>
      <c r="C120" s="168" t="s">
        <v>175</v>
      </c>
      <c r="D120" s="168" t="s">
        <v>137</v>
      </c>
      <c r="E120" s="169" t="s">
        <v>184</v>
      </c>
      <c r="F120" s="170" t="s">
        <v>185</v>
      </c>
      <c r="G120" s="171" t="s">
        <v>154</v>
      </c>
      <c r="H120" s="172">
        <v>171</v>
      </c>
      <c r="I120" s="173"/>
      <c r="J120" s="174">
        <f>ROUND(I120*H120,2)</f>
        <v>0</v>
      </c>
      <c r="K120" s="170" t="s">
        <v>155</v>
      </c>
      <c r="L120" s="39"/>
      <c r="M120" s="175" t="s">
        <v>5</v>
      </c>
      <c r="N120" s="176" t="s">
        <v>44</v>
      </c>
      <c r="O120" s="40"/>
      <c r="P120" s="177">
        <f>O120*H120</f>
        <v>0</v>
      </c>
      <c r="Q120" s="177">
        <v>4.4200000000000003E-3</v>
      </c>
      <c r="R120" s="177">
        <f>Q120*H120</f>
        <v>0.75582000000000005</v>
      </c>
      <c r="S120" s="177">
        <v>0</v>
      </c>
      <c r="T120" s="178">
        <f>S120*H120</f>
        <v>0</v>
      </c>
      <c r="AR120" s="22" t="s">
        <v>141</v>
      </c>
      <c r="AT120" s="22" t="s">
        <v>137</v>
      </c>
      <c r="AU120" s="22" t="s">
        <v>142</v>
      </c>
      <c r="AY120" s="22" t="s">
        <v>134</v>
      </c>
      <c r="BE120" s="179">
        <f>IF(N120="základní",J120,0)</f>
        <v>0</v>
      </c>
      <c r="BF120" s="179">
        <f>IF(N120="snížená",J120,0)</f>
        <v>0</v>
      </c>
      <c r="BG120" s="179">
        <f>IF(N120="zákl. přenesená",J120,0)</f>
        <v>0</v>
      </c>
      <c r="BH120" s="179">
        <f>IF(N120="sníž. přenesená",J120,0)</f>
        <v>0</v>
      </c>
      <c r="BI120" s="179">
        <f>IF(N120="nulová",J120,0)</f>
        <v>0</v>
      </c>
      <c r="BJ120" s="22" t="s">
        <v>142</v>
      </c>
      <c r="BK120" s="179">
        <f>ROUND(I120*H120,2)</f>
        <v>0</v>
      </c>
      <c r="BL120" s="22" t="s">
        <v>141</v>
      </c>
      <c r="BM120" s="22" t="s">
        <v>186</v>
      </c>
    </row>
    <row r="121" spans="2:65" s="1" customFormat="1" ht="20.399999999999999" customHeight="1">
      <c r="B121" s="167"/>
      <c r="C121" s="202" t="s">
        <v>187</v>
      </c>
      <c r="D121" s="202" t="s">
        <v>188</v>
      </c>
      <c r="E121" s="203" t="s">
        <v>189</v>
      </c>
      <c r="F121" s="204" t="s">
        <v>190</v>
      </c>
      <c r="G121" s="205" t="s">
        <v>154</v>
      </c>
      <c r="H121" s="206">
        <v>94</v>
      </c>
      <c r="I121" s="207"/>
      <c r="J121" s="208">
        <f>ROUND(I121*H121,2)</f>
        <v>0</v>
      </c>
      <c r="K121" s="204" t="s">
        <v>155</v>
      </c>
      <c r="L121" s="209"/>
      <c r="M121" s="210" t="s">
        <v>5</v>
      </c>
      <c r="N121" s="211" t="s">
        <v>44</v>
      </c>
      <c r="O121" s="40"/>
      <c r="P121" s="177">
        <f>O121*H121</f>
        <v>0</v>
      </c>
      <c r="Q121" s="177">
        <v>1.41E-3</v>
      </c>
      <c r="R121" s="177">
        <f>Q121*H121</f>
        <v>0.13253999999999999</v>
      </c>
      <c r="S121" s="177">
        <v>0</v>
      </c>
      <c r="T121" s="178">
        <f>S121*H121</f>
        <v>0</v>
      </c>
      <c r="AR121" s="22" t="s">
        <v>177</v>
      </c>
      <c r="AT121" s="22" t="s">
        <v>188</v>
      </c>
      <c r="AU121" s="22" t="s">
        <v>142</v>
      </c>
      <c r="AY121" s="22" t="s">
        <v>134</v>
      </c>
      <c r="BE121" s="179">
        <f>IF(N121="základní",J121,0)</f>
        <v>0</v>
      </c>
      <c r="BF121" s="179">
        <f>IF(N121="snížená",J121,0)</f>
        <v>0</v>
      </c>
      <c r="BG121" s="179">
        <f>IF(N121="zákl. přenesená",J121,0)</f>
        <v>0</v>
      </c>
      <c r="BH121" s="179">
        <f>IF(N121="sníž. přenesená",J121,0)</f>
        <v>0</v>
      </c>
      <c r="BI121" s="179">
        <f>IF(N121="nulová",J121,0)</f>
        <v>0</v>
      </c>
      <c r="BJ121" s="22" t="s">
        <v>142</v>
      </c>
      <c r="BK121" s="179">
        <f>ROUND(I121*H121,2)</f>
        <v>0</v>
      </c>
      <c r="BL121" s="22" t="s">
        <v>141</v>
      </c>
      <c r="BM121" s="22" t="s">
        <v>191</v>
      </c>
    </row>
    <row r="122" spans="2:65" s="1" customFormat="1" ht="20.399999999999999" customHeight="1">
      <c r="B122" s="167"/>
      <c r="C122" s="202" t="s">
        <v>192</v>
      </c>
      <c r="D122" s="202" t="s">
        <v>188</v>
      </c>
      <c r="E122" s="203" t="s">
        <v>193</v>
      </c>
      <c r="F122" s="204" t="s">
        <v>194</v>
      </c>
      <c r="G122" s="205" t="s">
        <v>154</v>
      </c>
      <c r="H122" s="206">
        <v>30</v>
      </c>
      <c r="I122" s="207"/>
      <c r="J122" s="208">
        <f>ROUND(I122*H122,2)</f>
        <v>0</v>
      </c>
      <c r="K122" s="204" t="s">
        <v>5</v>
      </c>
      <c r="L122" s="209"/>
      <c r="M122" s="210" t="s">
        <v>5</v>
      </c>
      <c r="N122" s="211" t="s">
        <v>44</v>
      </c>
      <c r="O122" s="40"/>
      <c r="P122" s="177">
        <f>O122*H122</f>
        <v>0</v>
      </c>
      <c r="Q122" s="177">
        <v>1.41E-3</v>
      </c>
      <c r="R122" s="177">
        <f>Q122*H122</f>
        <v>4.2299999999999997E-2</v>
      </c>
      <c r="S122" s="177">
        <v>0</v>
      </c>
      <c r="T122" s="178">
        <f>S122*H122</f>
        <v>0</v>
      </c>
      <c r="AR122" s="22" t="s">
        <v>177</v>
      </c>
      <c r="AT122" s="22" t="s">
        <v>188</v>
      </c>
      <c r="AU122" s="22" t="s">
        <v>142</v>
      </c>
      <c r="AY122" s="22" t="s">
        <v>134</v>
      </c>
      <c r="BE122" s="179">
        <f>IF(N122="základní",J122,0)</f>
        <v>0</v>
      </c>
      <c r="BF122" s="179">
        <f>IF(N122="snížená",J122,0)</f>
        <v>0</v>
      </c>
      <c r="BG122" s="179">
        <f>IF(N122="zákl. přenesená",J122,0)</f>
        <v>0</v>
      </c>
      <c r="BH122" s="179">
        <f>IF(N122="sníž. přenesená",J122,0)</f>
        <v>0</v>
      </c>
      <c r="BI122" s="179">
        <f>IF(N122="nulová",J122,0)</f>
        <v>0</v>
      </c>
      <c r="BJ122" s="22" t="s">
        <v>142</v>
      </c>
      <c r="BK122" s="179">
        <f>ROUND(I122*H122,2)</f>
        <v>0</v>
      </c>
      <c r="BL122" s="22" t="s">
        <v>141</v>
      </c>
      <c r="BM122" s="22" t="s">
        <v>195</v>
      </c>
    </row>
    <row r="123" spans="2:65" s="1" customFormat="1" ht="20.399999999999999" customHeight="1">
      <c r="B123" s="167"/>
      <c r="C123" s="202" t="s">
        <v>196</v>
      </c>
      <c r="D123" s="202" t="s">
        <v>188</v>
      </c>
      <c r="E123" s="203" t="s">
        <v>197</v>
      </c>
      <c r="F123" s="204" t="s">
        <v>198</v>
      </c>
      <c r="G123" s="205" t="s">
        <v>154</v>
      </c>
      <c r="H123" s="206">
        <v>47</v>
      </c>
      <c r="I123" s="207"/>
      <c r="J123" s="208">
        <f>ROUND(I123*H123,2)</f>
        <v>0</v>
      </c>
      <c r="K123" s="204" t="s">
        <v>199</v>
      </c>
      <c r="L123" s="209"/>
      <c r="M123" s="210" t="s">
        <v>5</v>
      </c>
      <c r="N123" s="211" t="s">
        <v>44</v>
      </c>
      <c r="O123" s="40"/>
      <c r="P123" s="177">
        <f>O123*H123</f>
        <v>0</v>
      </c>
      <c r="Q123" s="177">
        <v>1.6000000000000001E-4</v>
      </c>
      <c r="R123" s="177">
        <f>Q123*H123</f>
        <v>7.5200000000000006E-3</v>
      </c>
      <c r="S123" s="177">
        <v>0</v>
      </c>
      <c r="T123" s="178">
        <f>S123*H123</f>
        <v>0</v>
      </c>
      <c r="AR123" s="22" t="s">
        <v>177</v>
      </c>
      <c r="AT123" s="22" t="s">
        <v>188</v>
      </c>
      <c r="AU123" s="22" t="s">
        <v>142</v>
      </c>
      <c r="AY123" s="22" t="s">
        <v>134</v>
      </c>
      <c r="BE123" s="179">
        <f>IF(N123="základní",J123,0)</f>
        <v>0</v>
      </c>
      <c r="BF123" s="179">
        <f>IF(N123="snížená",J123,0)</f>
        <v>0</v>
      </c>
      <c r="BG123" s="179">
        <f>IF(N123="zákl. přenesená",J123,0)</f>
        <v>0</v>
      </c>
      <c r="BH123" s="179">
        <f>IF(N123="sníž. přenesená",J123,0)</f>
        <v>0</v>
      </c>
      <c r="BI123" s="179">
        <f>IF(N123="nulová",J123,0)</f>
        <v>0</v>
      </c>
      <c r="BJ123" s="22" t="s">
        <v>142</v>
      </c>
      <c r="BK123" s="179">
        <f>ROUND(I123*H123,2)</f>
        <v>0</v>
      </c>
      <c r="BL123" s="22" t="s">
        <v>141</v>
      </c>
      <c r="BM123" s="22" t="s">
        <v>200</v>
      </c>
    </row>
    <row r="124" spans="2:65" s="1" customFormat="1" ht="20.399999999999999" customHeight="1">
      <c r="B124" s="167"/>
      <c r="C124" s="168" t="s">
        <v>201</v>
      </c>
      <c r="D124" s="168" t="s">
        <v>137</v>
      </c>
      <c r="E124" s="169" t="s">
        <v>202</v>
      </c>
      <c r="F124" s="170" t="s">
        <v>203</v>
      </c>
      <c r="G124" s="171" t="s">
        <v>140</v>
      </c>
      <c r="H124" s="172">
        <v>2.34</v>
      </c>
      <c r="I124" s="173"/>
      <c r="J124" s="174">
        <f>ROUND(I124*H124,2)</f>
        <v>0</v>
      </c>
      <c r="K124" s="170" t="s">
        <v>5</v>
      </c>
      <c r="L124" s="39"/>
      <c r="M124" s="175" t="s">
        <v>5</v>
      </c>
      <c r="N124" s="176" t="s">
        <v>44</v>
      </c>
      <c r="O124" s="40"/>
      <c r="P124" s="177">
        <f>O124*H124</f>
        <v>0</v>
      </c>
      <c r="Q124" s="177">
        <v>6.8000000000000005E-4</v>
      </c>
      <c r="R124" s="177">
        <f>Q124*H124</f>
        <v>1.5912000000000001E-3</v>
      </c>
      <c r="S124" s="177">
        <v>0.113</v>
      </c>
      <c r="T124" s="178">
        <f>S124*H124</f>
        <v>0.26441999999999999</v>
      </c>
      <c r="AR124" s="22" t="s">
        <v>141</v>
      </c>
      <c r="AT124" s="22" t="s">
        <v>137</v>
      </c>
      <c r="AU124" s="22" t="s">
        <v>142</v>
      </c>
      <c r="AY124" s="22" t="s">
        <v>134</v>
      </c>
      <c r="BE124" s="179">
        <f>IF(N124="základní",J124,0)</f>
        <v>0</v>
      </c>
      <c r="BF124" s="179">
        <f>IF(N124="snížená",J124,0)</f>
        <v>0</v>
      </c>
      <c r="BG124" s="179">
        <f>IF(N124="zákl. přenesená",J124,0)</f>
        <v>0</v>
      </c>
      <c r="BH124" s="179">
        <f>IF(N124="sníž. přenesená",J124,0)</f>
        <v>0</v>
      </c>
      <c r="BI124" s="179">
        <f>IF(N124="nulová",J124,0)</f>
        <v>0</v>
      </c>
      <c r="BJ124" s="22" t="s">
        <v>142</v>
      </c>
      <c r="BK124" s="179">
        <f>ROUND(I124*H124,2)</f>
        <v>0</v>
      </c>
      <c r="BL124" s="22" t="s">
        <v>141</v>
      </c>
      <c r="BM124" s="22" t="s">
        <v>204</v>
      </c>
    </row>
    <row r="125" spans="2:65" s="11" customFormat="1">
      <c r="B125" s="180"/>
      <c r="D125" s="181" t="s">
        <v>144</v>
      </c>
      <c r="E125" s="182" t="s">
        <v>5</v>
      </c>
      <c r="F125" s="183" t="s">
        <v>205</v>
      </c>
      <c r="H125" s="184">
        <v>2.34</v>
      </c>
      <c r="I125" s="185"/>
      <c r="L125" s="180"/>
      <c r="M125" s="186"/>
      <c r="N125" s="187"/>
      <c r="O125" s="187"/>
      <c r="P125" s="187"/>
      <c r="Q125" s="187"/>
      <c r="R125" s="187"/>
      <c r="S125" s="187"/>
      <c r="T125" s="188"/>
      <c r="AT125" s="189" t="s">
        <v>144</v>
      </c>
      <c r="AU125" s="189" t="s">
        <v>142</v>
      </c>
      <c r="AV125" s="11" t="s">
        <v>142</v>
      </c>
      <c r="AW125" s="11" t="s">
        <v>35</v>
      </c>
      <c r="AX125" s="11" t="s">
        <v>24</v>
      </c>
      <c r="AY125" s="189" t="s">
        <v>134</v>
      </c>
    </row>
    <row r="126" spans="2:65" s="1" customFormat="1" ht="20.399999999999999" customHeight="1">
      <c r="B126" s="167"/>
      <c r="C126" s="168" t="s">
        <v>206</v>
      </c>
      <c r="D126" s="168" t="s">
        <v>137</v>
      </c>
      <c r="E126" s="169" t="s">
        <v>207</v>
      </c>
      <c r="F126" s="170" t="s">
        <v>208</v>
      </c>
      <c r="G126" s="171" t="s">
        <v>209</v>
      </c>
      <c r="H126" s="172">
        <v>47</v>
      </c>
      <c r="I126" s="173"/>
      <c r="J126" s="174">
        <f>ROUND(I126*H126,2)</f>
        <v>0</v>
      </c>
      <c r="K126" s="170" t="s">
        <v>5</v>
      </c>
      <c r="L126" s="39"/>
      <c r="M126" s="175" t="s">
        <v>5</v>
      </c>
      <c r="N126" s="176" t="s">
        <v>44</v>
      </c>
      <c r="O126" s="40"/>
      <c r="P126" s="177">
        <f>O126*H126</f>
        <v>0</v>
      </c>
      <c r="Q126" s="177">
        <v>0</v>
      </c>
      <c r="R126" s="177">
        <f>Q126*H126</f>
        <v>0</v>
      </c>
      <c r="S126" s="177">
        <v>4.1000000000000002E-2</v>
      </c>
      <c r="T126" s="178">
        <f>S126*H126</f>
        <v>1.927</v>
      </c>
      <c r="AR126" s="22" t="s">
        <v>141</v>
      </c>
      <c r="AT126" s="22" t="s">
        <v>137</v>
      </c>
      <c r="AU126" s="22" t="s">
        <v>142</v>
      </c>
      <c r="AY126" s="22" t="s">
        <v>134</v>
      </c>
      <c r="BE126" s="179">
        <f>IF(N126="základní",J126,0)</f>
        <v>0</v>
      </c>
      <c r="BF126" s="179">
        <f>IF(N126="snížená",J126,0)</f>
        <v>0</v>
      </c>
      <c r="BG126" s="179">
        <f>IF(N126="zákl. přenesená",J126,0)</f>
        <v>0</v>
      </c>
      <c r="BH126" s="179">
        <f>IF(N126="sníž. přenesená",J126,0)</f>
        <v>0</v>
      </c>
      <c r="BI126" s="179">
        <f>IF(N126="nulová",J126,0)</f>
        <v>0</v>
      </c>
      <c r="BJ126" s="22" t="s">
        <v>142</v>
      </c>
      <c r="BK126" s="179">
        <f>ROUND(I126*H126,2)</f>
        <v>0</v>
      </c>
      <c r="BL126" s="22" t="s">
        <v>141</v>
      </c>
      <c r="BM126" s="22" t="s">
        <v>210</v>
      </c>
    </row>
    <row r="127" spans="2:65" s="1" customFormat="1" ht="28.8" customHeight="1">
      <c r="B127" s="167"/>
      <c r="C127" s="168" t="s">
        <v>11</v>
      </c>
      <c r="D127" s="168" t="s">
        <v>137</v>
      </c>
      <c r="E127" s="169" t="s">
        <v>211</v>
      </c>
      <c r="F127" s="170" t="s">
        <v>212</v>
      </c>
      <c r="G127" s="171" t="s">
        <v>154</v>
      </c>
      <c r="H127" s="172">
        <v>86</v>
      </c>
      <c r="I127" s="173"/>
      <c r="J127" s="174">
        <f>ROUND(I127*H127,2)</f>
        <v>0</v>
      </c>
      <c r="K127" s="170" t="s">
        <v>155</v>
      </c>
      <c r="L127" s="39"/>
      <c r="M127" s="175" t="s">
        <v>5</v>
      </c>
      <c r="N127" s="176" t="s">
        <v>44</v>
      </c>
      <c r="O127" s="40"/>
      <c r="P127" s="177">
        <f>O127*H127</f>
        <v>0</v>
      </c>
      <c r="Q127" s="177">
        <v>0</v>
      </c>
      <c r="R127" s="177">
        <f>Q127*H127</f>
        <v>0</v>
      </c>
      <c r="S127" s="177">
        <v>7.4999999999999997E-2</v>
      </c>
      <c r="T127" s="178">
        <f>S127*H127</f>
        <v>6.45</v>
      </c>
      <c r="AR127" s="22" t="s">
        <v>141</v>
      </c>
      <c r="AT127" s="22" t="s">
        <v>137</v>
      </c>
      <c r="AU127" s="22" t="s">
        <v>142</v>
      </c>
      <c r="AY127" s="22" t="s">
        <v>134</v>
      </c>
      <c r="BE127" s="179">
        <f>IF(N127="základní",J127,0)</f>
        <v>0</v>
      </c>
      <c r="BF127" s="179">
        <f>IF(N127="snížená",J127,0)</f>
        <v>0</v>
      </c>
      <c r="BG127" s="179">
        <f>IF(N127="zákl. přenesená",J127,0)</f>
        <v>0</v>
      </c>
      <c r="BH127" s="179">
        <f>IF(N127="sníž. přenesená",J127,0)</f>
        <v>0</v>
      </c>
      <c r="BI127" s="179">
        <f>IF(N127="nulová",J127,0)</f>
        <v>0</v>
      </c>
      <c r="BJ127" s="22" t="s">
        <v>142</v>
      </c>
      <c r="BK127" s="179">
        <f>ROUND(I127*H127,2)</f>
        <v>0</v>
      </c>
      <c r="BL127" s="22" t="s">
        <v>141</v>
      </c>
      <c r="BM127" s="22" t="s">
        <v>213</v>
      </c>
    </row>
    <row r="128" spans="2:65" s="1" customFormat="1" ht="20.399999999999999" customHeight="1">
      <c r="B128" s="167"/>
      <c r="C128" s="168" t="s">
        <v>214</v>
      </c>
      <c r="D128" s="168" t="s">
        <v>137</v>
      </c>
      <c r="E128" s="169" t="s">
        <v>215</v>
      </c>
      <c r="F128" s="170" t="s">
        <v>216</v>
      </c>
      <c r="G128" s="171" t="s">
        <v>140</v>
      </c>
      <c r="H128" s="172">
        <v>0.5</v>
      </c>
      <c r="I128" s="173"/>
      <c r="J128" s="174">
        <f>ROUND(I128*H128,2)</f>
        <v>0</v>
      </c>
      <c r="K128" s="170" t="s">
        <v>5</v>
      </c>
      <c r="L128" s="39"/>
      <c r="M128" s="175" t="s">
        <v>5</v>
      </c>
      <c r="N128" s="176" t="s">
        <v>44</v>
      </c>
      <c r="O128" s="40"/>
      <c r="P128" s="177">
        <f>O128*H128</f>
        <v>0</v>
      </c>
      <c r="Q128" s="177">
        <v>0</v>
      </c>
      <c r="R128" s="177">
        <f>Q128*H128</f>
        <v>0</v>
      </c>
      <c r="S128" s="177">
        <v>0.05</v>
      </c>
      <c r="T128" s="178">
        <f>S128*H128</f>
        <v>2.5000000000000001E-2</v>
      </c>
      <c r="AR128" s="22" t="s">
        <v>141</v>
      </c>
      <c r="AT128" s="22" t="s">
        <v>137</v>
      </c>
      <c r="AU128" s="22" t="s">
        <v>142</v>
      </c>
      <c r="AY128" s="22" t="s">
        <v>134</v>
      </c>
      <c r="BE128" s="179">
        <f>IF(N128="základní",J128,0)</f>
        <v>0</v>
      </c>
      <c r="BF128" s="179">
        <f>IF(N128="snížená",J128,0)</f>
        <v>0</v>
      </c>
      <c r="BG128" s="179">
        <f>IF(N128="zákl. přenesená",J128,0)</f>
        <v>0</v>
      </c>
      <c r="BH128" s="179">
        <f>IF(N128="sníž. přenesená",J128,0)</f>
        <v>0</v>
      </c>
      <c r="BI128" s="179">
        <f>IF(N128="nulová",J128,0)</f>
        <v>0</v>
      </c>
      <c r="BJ128" s="22" t="s">
        <v>142</v>
      </c>
      <c r="BK128" s="179">
        <f>ROUND(I128*H128,2)</f>
        <v>0</v>
      </c>
      <c r="BL128" s="22" t="s">
        <v>141</v>
      </c>
      <c r="BM128" s="22" t="s">
        <v>217</v>
      </c>
    </row>
    <row r="129" spans="2:65" s="11" customFormat="1">
      <c r="B129" s="180"/>
      <c r="D129" s="190" t="s">
        <v>144</v>
      </c>
      <c r="E129" s="189" t="s">
        <v>5</v>
      </c>
      <c r="F129" s="191" t="s">
        <v>218</v>
      </c>
      <c r="H129" s="192">
        <v>0.5</v>
      </c>
      <c r="I129" s="185"/>
      <c r="L129" s="180"/>
      <c r="M129" s="186"/>
      <c r="N129" s="187"/>
      <c r="O129" s="187"/>
      <c r="P129" s="187"/>
      <c r="Q129" s="187"/>
      <c r="R129" s="187"/>
      <c r="S129" s="187"/>
      <c r="T129" s="188"/>
      <c r="AT129" s="189" t="s">
        <v>144</v>
      </c>
      <c r="AU129" s="189" t="s">
        <v>142</v>
      </c>
      <c r="AV129" s="11" t="s">
        <v>142</v>
      </c>
      <c r="AW129" s="11" t="s">
        <v>35</v>
      </c>
      <c r="AX129" s="11" t="s">
        <v>24</v>
      </c>
      <c r="AY129" s="189" t="s">
        <v>134</v>
      </c>
    </row>
    <row r="130" spans="2:65" s="10" customFormat="1" ht="29.85" customHeight="1">
      <c r="B130" s="153"/>
      <c r="D130" s="164" t="s">
        <v>71</v>
      </c>
      <c r="E130" s="165" t="s">
        <v>219</v>
      </c>
      <c r="F130" s="165" t="s">
        <v>220</v>
      </c>
      <c r="I130" s="156"/>
      <c r="J130" s="166">
        <f>BK130</f>
        <v>0</v>
      </c>
      <c r="L130" s="153"/>
      <c r="M130" s="158"/>
      <c r="N130" s="159"/>
      <c r="O130" s="159"/>
      <c r="P130" s="160">
        <f>SUM(P131:P135)</f>
        <v>0</v>
      </c>
      <c r="Q130" s="159"/>
      <c r="R130" s="160">
        <f>SUM(R131:R135)</f>
        <v>0</v>
      </c>
      <c r="S130" s="159"/>
      <c r="T130" s="161">
        <f>SUM(T131:T135)</f>
        <v>0</v>
      </c>
      <c r="AR130" s="154" t="s">
        <v>24</v>
      </c>
      <c r="AT130" s="162" t="s">
        <v>71</v>
      </c>
      <c r="AU130" s="162" t="s">
        <v>24</v>
      </c>
      <c r="AY130" s="154" t="s">
        <v>134</v>
      </c>
      <c r="BK130" s="163">
        <f>SUM(BK131:BK135)</f>
        <v>0</v>
      </c>
    </row>
    <row r="131" spans="2:65" s="1" customFormat="1" ht="28.8" customHeight="1">
      <c r="B131" s="167"/>
      <c r="C131" s="168" t="s">
        <v>221</v>
      </c>
      <c r="D131" s="168" t="s">
        <v>137</v>
      </c>
      <c r="E131" s="169" t="s">
        <v>222</v>
      </c>
      <c r="F131" s="170" t="s">
        <v>223</v>
      </c>
      <c r="G131" s="171" t="s">
        <v>224</v>
      </c>
      <c r="H131" s="172">
        <v>37.223999999999997</v>
      </c>
      <c r="I131" s="173"/>
      <c r="J131" s="174">
        <f>ROUND(I131*H131,2)</f>
        <v>0</v>
      </c>
      <c r="K131" s="170" t="s">
        <v>155</v>
      </c>
      <c r="L131" s="39"/>
      <c r="M131" s="175" t="s">
        <v>5</v>
      </c>
      <c r="N131" s="176" t="s">
        <v>44</v>
      </c>
      <c r="O131" s="40"/>
      <c r="P131" s="177">
        <f>O131*H131</f>
        <v>0</v>
      </c>
      <c r="Q131" s="177">
        <v>0</v>
      </c>
      <c r="R131" s="177">
        <f>Q131*H131</f>
        <v>0</v>
      </c>
      <c r="S131" s="177">
        <v>0</v>
      </c>
      <c r="T131" s="178">
        <f>S131*H131</f>
        <v>0</v>
      </c>
      <c r="AR131" s="22" t="s">
        <v>141</v>
      </c>
      <c r="AT131" s="22" t="s">
        <v>137</v>
      </c>
      <c r="AU131" s="22" t="s">
        <v>142</v>
      </c>
      <c r="AY131" s="22" t="s">
        <v>134</v>
      </c>
      <c r="BE131" s="179">
        <f>IF(N131="základní",J131,0)</f>
        <v>0</v>
      </c>
      <c r="BF131" s="179">
        <f>IF(N131="snížená",J131,0)</f>
        <v>0</v>
      </c>
      <c r="BG131" s="179">
        <f>IF(N131="zákl. přenesená",J131,0)</f>
        <v>0</v>
      </c>
      <c r="BH131" s="179">
        <f>IF(N131="sníž. přenesená",J131,0)</f>
        <v>0</v>
      </c>
      <c r="BI131" s="179">
        <f>IF(N131="nulová",J131,0)</f>
        <v>0</v>
      </c>
      <c r="BJ131" s="22" t="s">
        <v>142</v>
      </c>
      <c r="BK131" s="179">
        <f>ROUND(I131*H131,2)</f>
        <v>0</v>
      </c>
      <c r="BL131" s="22" t="s">
        <v>141</v>
      </c>
      <c r="BM131" s="22" t="s">
        <v>225</v>
      </c>
    </row>
    <row r="132" spans="2:65" s="1" customFormat="1" ht="20.399999999999999" customHeight="1">
      <c r="B132" s="167"/>
      <c r="C132" s="168" t="s">
        <v>226</v>
      </c>
      <c r="D132" s="168" t="s">
        <v>137</v>
      </c>
      <c r="E132" s="169" t="s">
        <v>227</v>
      </c>
      <c r="F132" s="170" t="s">
        <v>228</v>
      </c>
      <c r="G132" s="171" t="s">
        <v>224</v>
      </c>
      <c r="H132" s="172">
        <v>37.223999999999997</v>
      </c>
      <c r="I132" s="173"/>
      <c r="J132" s="174">
        <f>ROUND(I132*H132,2)</f>
        <v>0</v>
      </c>
      <c r="K132" s="170" t="s">
        <v>155</v>
      </c>
      <c r="L132" s="39"/>
      <c r="M132" s="175" t="s">
        <v>5</v>
      </c>
      <c r="N132" s="176" t="s">
        <v>44</v>
      </c>
      <c r="O132" s="40"/>
      <c r="P132" s="177">
        <f>O132*H132</f>
        <v>0</v>
      </c>
      <c r="Q132" s="177">
        <v>0</v>
      </c>
      <c r="R132" s="177">
        <f>Q132*H132</f>
        <v>0</v>
      </c>
      <c r="S132" s="177">
        <v>0</v>
      </c>
      <c r="T132" s="178">
        <f>S132*H132</f>
        <v>0</v>
      </c>
      <c r="AR132" s="22" t="s">
        <v>141</v>
      </c>
      <c r="AT132" s="22" t="s">
        <v>137</v>
      </c>
      <c r="AU132" s="22" t="s">
        <v>142</v>
      </c>
      <c r="AY132" s="22" t="s">
        <v>134</v>
      </c>
      <c r="BE132" s="179">
        <f>IF(N132="základní",J132,0)</f>
        <v>0</v>
      </c>
      <c r="BF132" s="179">
        <f>IF(N132="snížená",J132,0)</f>
        <v>0</v>
      </c>
      <c r="BG132" s="179">
        <f>IF(N132="zákl. přenesená",J132,0)</f>
        <v>0</v>
      </c>
      <c r="BH132" s="179">
        <f>IF(N132="sníž. přenesená",J132,0)</f>
        <v>0</v>
      </c>
      <c r="BI132" s="179">
        <f>IF(N132="nulová",J132,0)</f>
        <v>0</v>
      </c>
      <c r="BJ132" s="22" t="s">
        <v>142</v>
      </c>
      <c r="BK132" s="179">
        <f>ROUND(I132*H132,2)</f>
        <v>0</v>
      </c>
      <c r="BL132" s="22" t="s">
        <v>141</v>
      </c>
      <c r="BM132" s="22" t="s">
        <v>229</v>
      </c>
    </row>
    <row r="133" spans="2:65" s="1" customFormat="1" ht="20.399999999999999" customHeight="1">
      <c r="B133" s="167"/>
      <c r="C133" s="168" t="s">
        <v>230</v>
      </c>
      <c r="D133" s="168" t="s">
        <v>137</v>
      </c>
      <c r="E133" s="169" t="s">
        <v>231</v>
      </c>
      <c r="F133" s="170" t="s">
        <v>232</v>
      </c>
      <c r="G133" s="171" t="s">
        <v>224</v>
      </c>
      <c r="H133" s="172">
        <v>1123.8</v>
      </c>
      <c r="I133" s="173"/>
      <c r="J133" s="174">
        <f>ROUND(I133*H133,2)</f>
        <v>0</v>
      </c>
      <c r="K133" s="170" t="s">
        <v>155</v>
      </c>
      <c r="L133" s="39"/>
      <c r="M133" s="175" t="s">
        <v>5</v>
      </c>
      <c r="N133" s="176" t="s">
        <v>44</v>
      </c>
      <c r="O133" s="40"/>
      <c r="P133" s="177">
        <f>O133*H133</f>
        <v>0</v>
      </c>
      <c r="Q133" s="177">
        <v>0</v>
      </c>
      <c r="R133" s="177">
        <f>Q133*H133</f>
        <v>0</v>
      </c>
      <c r="S133" s="177">
        <v>0</v>
      </c>
      <c r="T133" s="178">
        <f>S133*H133</f>
        <v>0</v>
      </c>
      <c r="AR133" s="22" t="s">
        <v>141</v>
      </c>
      <c r="AT133" s="22" t="s">
        <v>137</v>
      </c>
      <c r="AU133" s="22" t="s">
        <v>142</v>
      </c>
      <c r="AY133" s="22" t="s">
        <v>134</v>
      </c>
      <c r="BE133" s="179">
        <f>IF(N133="základní",J133,0)</f>
        <v>0</v>
      </c>
      <c r="BF133" s="179">
        <f>IF(N133="snížená",J133,0)</f>
        <v>0</v>
      </c>
      <c r="BG133" s="179">
        <f>IF(N133="zákl. přenesená",J133,0)</f>
        <v>0</v>
      </c>
      <c r="BH133" s="179">
        <f>IF(N133="sníž. přenesená",J133,0)</f>
        <v>0</v>
      </c>
      <c r="BI133" s="179">
        <f>IF(N133="nulová",J133,0)</f>
        <v>0</v>
      </c>
      <c r="BJ133" s="22" t="s">
        <v>142</v>
      </c>
      <c r="BK133" s="179">
        <f>ROUND(I133*H133,2)</f>
        <v>0</v>
      </c>
      <c r="BL133" s="22" t="s">
        <v>141</v>
      </c>
      <c r="BM133" s="22" t="s">
        <v>233</v>
      </c>
    </row>
    <row r="134" spans="2:65" s="11" customFormat="1">
      <c r="B134" s="180"/>
      <c r="D134" s="181" t="s">
        <v>144</v>
      </c>
      <c r="E134" s="182" t="s">
        <v>5</v>
      </c>
      <c r="F134" s="183" t="s">
        <v>234</v>
      </c>
      <c r="H134" s="184">
        <v>1123.8</v>
      </c>
      <c r="I134" s="185"/>
      <c r="L134" s="180"/>
      <c r="M134" s="186"/>
      <c r="N134" s="187"/>
      <c r="O134" s="187"/>
      <c r="P134" s="187"/>
      <c r="Q134" s="187"/>
      <c r="R134" s="187"/>
      <c r="S134" s="187"/>
      <c r="T134" s="188"/>
      <c r="AT134" s="189" t="s">
        <v>144</v>
      </c>
      <c r="AU134" s="189" t="s">
        <v>142</v>
      </c>
      <c r="AV134" s="11" t="s">
        <v>142</v>
      </c>
      <c r="AW134" s="11" t="s">
        <v>35</v>
      </c>
      <c r="AX134" s="11" t="s">
        <v>24</v>
      </c>
      <c r="AY134" s="189" t="s">
        <v>134</v>
      </c>
    </row>
    <row r="135" spans="2:65" s="1" customFormat="1" ht="20.399999999999999" customHeight="1">
      <c r="B135" s="167"/>
      <c r="C135" s="168" t="s">
        <v>235</v>
      </c>
      <c r="D135" s="168" t="s">
        <v>137</v>
      </c>
      <c r="E135" s="169" t="s">
        <v>236</v>
      </c>
      <c r="F135" s="170" t="s">
        <v>237</v>
      </c>
      <c r="G135" s="171" t="s">
        <v>224</v>
      </c>
      <c r="H135" s="172">
        <v>37.223999999999997</v>
      </c>
      <c r="I135" s="173"/>
      <c r="J135" s="174">
        <f>ROUND(I135*H135,2)</f>
        <v>0</v>
      </c>
      <c r="K135" s="170" t="s">
        <v>199</v>
      </c>
      <c r="L135" s="39"/>
      <c r="M135" s="175" t="s">
        <v>5</v>
      </c>
      <c r="N135" s="176" t="s">
        <v>44</v>
      </c>
      <c r="O135" s="40"/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AR135" s="22" t="s">
        <v>141</v>
      </c>
      <c r="AT135" s="22" t="s">
        <v>137</v>
      </c>
      <c r="AU135" s="22" t="s">
        <v>142</v>
      </c>
      <c r="AY135" s="22" t="s">
        <v>134</v>
      </c>
      <c r="BE135" s="179">
        <f>IF(N135="základní",J135,0)</f>
        <v>0</v>
      </c>
      <c r="BF135" s="179">
        <f>IF(N135="snížená",J135,0)</f>
        <v>0</v>
      </c>
      <c r="BG135" s="179">
        <f>IF(N135="zákl. přenesená",J135,0)</f>
        <v>0</v>
      </c>
      <c r="BH135" s="179">
        <f>IF(N135="sníž. přenesená",J135,0)</f>
        <v>0</v>
      </c>
      <c r="BI135" s="179">
        <f>IF(N135="nulová",J135,0)</f>
        <v>0</v>
      </c>
      <c r="BJ135" s="22" t="s">
        <v>142</v>
      </c>
      <c r="BK135" s="179">
        <f>ROUND(I135*H135,2)</f>
        <v>0</v>
      </c>
      <c r="BL135" s="22" t="s">
        <v>141</v>
      </c>
      <c r="BM135" s="22" t="s">
        <v>238</v>
      </c>
    </row>
    <row r="136" spans="2:65" s="10" customFormat="1" ht="29.85" customHeight="1">
      <c r="B136" s="153"/>
      <c r="D136" s="164" t="s">
        <v>71</v>
      </c>
      <c r="E136" s="165" t="s">
        <v>239</v>
      </c>
      <c r="F136" s="165" t="s">
        <v>240</v>
      </c>
      <c r="I136" s="156"/>
      <c r="J136" s="166">
        <f>BK136</f>
        <v>0</v>
      </c>
      <c r="L136" s="153"/>
      <c r="M136" s="158"/>
      <c r="N136" s="159"/>
      <c r="O136" s="159"/>
      <c r="P136" s="160">
        <f>P137</f>
        <v>0</v>
      </c>
      <c r="Q136" s="159"/>
      <c r="R136" s="160">
        <f>R137</f>
        <v>0</v>
      </c>
      <c r="S136" s="159"/>
      <c r="T136" s="161">
        <f>T137</f>
        <v>0</v>
      </c>
      <c r="AR136" s="154" t="s">
        <v>24</v>
      </c>
      <c r="AT136" s="162" t="s">
        <v>71</v>
      </c>
      <c r="AU136" s="162" t="s">
        <v>24</v>
      </c>
      <c r="AY136" s="154" t="s">
        <v>134</v>
      </c>
      <c r="BK136" s="163">
        <f>BK137</f>
        <v>0</v>
      </c>
    </row>
    <row r="137" spans="2:65" s="1" customFormat="1" ht="20.399999999999999" customHeight="1">
      <c r="B137" s="167"/>
      <c r="C137" s="168" t="s">
        <v>10</v>
      </c>
      <c r="D137" s="168" t="s">
        <v>137</v>
      </c>
      <c r="E137" s="169" t="s">
        <v>241</v>
      </c>
      <c r="F137" s="170" t="s">
        <v>242</v>
      </c>
      <c r="G137" s="171" t="s">
        <v>224</v>
      </c>
      <c r="H137" s="172">
        <v>11.968</v>
      </c>
      <c r="I137" s="173"/>
      <c r="J137" s="174">
        <f>ROUND(I137*H137,2)</f>
        <v>0</v>
      </c>
      <c r="K137" s="170" t="s">
        <v>155</v>
      </c>
      <c r="L137" s="39"/>
      <c r="M137" s="175" t="s">
        <v>5</v>
      </c>
      <c r="N137" s="176" t="s">
        <v>44</v>
      </c>
      <c r="O137" s="40"/>
      <c r="P137" s="177">
        <f>O137*H137</f>
        <v>0</v>
      </c>
      <c r="Q137" s="177">
        <v>0</v>
      </c>
      <c r="R137" s="177">
        <f>Q137*H137</f>
        <v>0</v>
      </c>
      <c r="S137" s="177">
        <v>0</v>
      </c>
      <c r="T137" s="178">
        <f>S137*H137</f>
        <v>0</v>
      </c>
      <c r="AR137" s="22" t="s">
        <v>141</v>
      </c>
      <c r="AT137" s="22" t="s">
        <v>137</v>
      </c>
      <c r="AU137" s="22" t="s">
        <v>142</v>
      </c>
      <c r="AY137" s="22" t="s">
        <v>134</v>
      </c>
      <c r="BE137" s="179">
        <f>IF(N137="základní",J137,0)</f>
        <v>0</v>
      </c>
      <c r="BF137" s="179">
        <f>IF(N137="snížená",J137,0)</f>
        <v>0</v>
      </c>
      <c r="BG137" s="179">
        <f>IF(N137="zákl. přenesená",J137,0)</f>
        <v>0</v>
      </c>
      <c r="BH137" s="179">
        <f>IF(N137="sníž. přenesená",J137,0)</f>
        <v>0</v>
      </c>
      <c r="BI137" s="179">
        <f>IF(N137="nulová",J137,0)</f>
        <v>0</v>
      </c>
      <c r="BJ137" s="22" t="s">
        <v>142</v>
      </c>
      <c r="BK137" s="179">
        <f>ROUND(I137*H137,2)</f>
        <v>0</v>
      </c>
      <c r="BL137" s="22" t="s">
        <v>141</v>
      </c>
      <c r="BM137" s="22" t="s">
        <v>243</v>
      </c>
    </row>
    <row r="138" spans="2:65" s="10" customFormat="1" ht="37.35" customHeight="1">
      <c r="B138" s="153"/>
      <c r="D138" s="154" t="s">
        <v>71</v>
      </c>
      <c r="E138" s="155" t="s">
        <v>244</v>
      </c>
      <c r="F138" s="155" t="s">
        <v>245</v>
      </c>
      <c r="I138" s="156"/>
      <c r="J138" s="157">
        <f>BK138</f>
        <v>0</v>
      </c>
      <c r="L138" s="153"/>
      <c r="M138" s="158"/>
      <c r="N138" s="159"/>
      <c r="O138" s="159"/>
      <c r="P138" s="160">
        <f>P139+P150+P182+P238+P269+P307+P311+P313+P317+P321+P322+P330+P333+P342+P348+P354</f>
        <v>0</v>
      </c>
      <c r="Q138" s="159"/>
      <c r="R138" s="160">
        <f>R139+R150+R182+R238+R269+R307+R311+R313+R317+R321+R322+R330+R333+R342+R348+R354</f>
        <v>18.395854999999997</v>
      </c>
      <c r="S138" s="159"/>
      <c r="T138" s="161">
        <f>T139+T150+T182+T238+T269+T307+T311+T313+T317+T321+T322+T330+T333+T342+T348+T354</f>
        <v>28.557399999999998</v>
      </c>
      <c r="AR138" s="154" t="s">
        <v>142</v>
      </c>
      <c r="AT138" s="162" t="s">
        <v>71</v>
      </c>
      <c r="AU138" s="162" t="s">
        <v>72</v>
      </c>
      <c r="AY138" s="154" t="s">
        <v>134</v>
      </c>
      <c r="BK138" s="163">
        <f>BK139+BK150+BK182+BK238+BK269+BK307+BK311+BK313+BK317+BK321+BK322+BK330+BK333+BK342+BK348+BK354</f>
        <v>0</v>
      </c>
    </row>
    <row r="139" spans="2:65" s="10" customFormat="1" ht="19.95" customHeight="1">
      <c r="B139" s="153"/>
      <c r="D139" s="164" t="s">
        <v>71</v>
      </c>
      <c r="E139" s="165" t="s">
        <v>246</v>
      </c>
      <c r="F139" s="165" t="s">
        <v>247</v>
      </c>
      <c r="I139" s="156"/>
      <c r="J139" s="166">
        <f>BK139</f>
        <v>0</v>
      </c>
      <c r="L139" s="153"/>
      <c r="M139" s="158"/>
      <c r="N139" s="159"/>
      <c r="O139" s="159"/>
      <c r="P139" s="160">
        <f>SUM(P140:P149)</f>
        <v>0</v>
      </c>
      <c r="Q139" s="159"/>
      <c r="R139" s="160">
        <f>SUM(R140:R149)</f>
        <v>2.1377000000000004E-2</v>
      </c>
      <c r="S139" s="159"/>
      <c r="T139" s="161">
        <f>SUM(T140:T149)</f>
        <v>0</v>
      </c>
      <c r="AR139" s="154" t="s">
        <v>142</v>
      </c>
      <c r="AT139" s="162" t="s">
        <v>71</v>
      </c>
      <c r="AU139" s="162" t="s">
        <v>24</v>
      </c>
      <c r="AY139" s="154" t="s">
        <v>134</v>
      </c>
      <c r="BK139" s="163">
        <f>SUM(BK140:BK149)</f>
        <v>0</v>
      </c>
    </row>
    <row r="140" spans="2:65" s="1" customFormat="1" ht="28.8" customHeight="1">
      <c r="B140" s="167"/>
      <c r="C140" s="168" t="s">
        <v>248</v>
      </c>
      <c r="D140" s="168" t="s">
        <v>137</v>
      </c>
      <c r="E140" s="169" t="s">
        <v>249</v>
      </c>
      <c r="F140" s="170" t="s">
        <v>250</v>
      </c>
      <c r="G140" s="171" t="s">
        <v>148</v>
      </c>
      <c r="H140" s="172">
        <v>12</v>
      </c>
      <c r="I140" s="173"/>
      <c r="J140" s="174">
        <f>ROUND(I140*H140,2)</f>
        <v>0</v>
      </c>
      <c r="K140" s="170" t="s">
        <v>199</v>
      </c>
      <c r="L140" s="39"/>
      <c r="M140" s="175" t="s">
        <v>5</v>
      </c>
      <c r="N140" s="176" t="s">
        <v>44</v>
      </c>
      <c r="O140" s="40"/>
      <c r="P140" s="177">
        <f>O140*H140</f>
        <v>0</v>
      </c>
      <c r="Q140" s="177">
        <v>0</v>
      </c>
      <c r="R140" s="177">
        <f>Q140*H140</f>
        <v>0</v>
      </c>
      <c r="S140" s="177">
        <v>0</v>
      </c>
      <c r="T140" s="178">
        <f>S140*H140</f>
        <v>0</v>
      </c>
      <c r="AR140" s="22" t="s">
        <v>214</v>
      </c>
      <c r="AT140" s="22" t="s">
        <v>137</v>
      </c>
      <c r="AU140" s="22" t="s">
        <v>142</v>
      </c>
      <c r="AY140" s="22" t="s">
        <v>134</v>
      </c>
      <c r="BE140" s="179">
        <f>IF(N140="základní",J140,0)</f>
        <v>0</v>
      </c>
      <c r="BF140" s="179">
        <f>IF(N140="snížená",J140,0)</f>
        <v>0</v>
      </c>
      <c r="BG140" s="179">
        <f>IF(N140="zákl. přenesená",J140,0)</f>
        <v>0</v>
      </c>
      <c r="BH140" s="179">
        <f>IF(N140="sníž. přenesená",J140,0)</f>
        <v>0</v>
      </c>
      <c r="BI140" s="179">
        <f>IF(N140="nulová",J140,0)</f>
        <v>0</v>
      </c>
      <c r="BJ140" s="22" t="s">
        <v>142</v>
      </c>
      <c r="BK140" s="179">
        <f>ROUND(I140*H140,2)</f>
        <v>0</v>
      </c>
      <c r="BL140" s="22" t="s">
        <v>214</v>
      </c>
      <c r="BM140" s="22" t="s">
        <v>251</v>
      </c>
    </row>
    <row r="141" spans="2:65" s="1" customFormat="1" ht="28.8" customHeight="1">
      <c r="B141" s="167"/>
      <c r="C141" s="168" t="s">
        <v>252</v>
      </c>
      <c r="D141" s="168" t="s">
        <v>137</v>
      </c>
      <c r="E141" s="169" t="s">
        <v>253</v>
      </c>
      <c r="F141" s="170" t="s">
        <v>254</v>
      </c>
      <c r="G141" s="171" t="s">
        <v>140</v>
      </c>
      <c r="H141" s="172">
        <v>1</v>
      </c>
      <c r="I141" s="173"/>
      <c r="J141" s="174">
        <f>ROUND(I141*H141,2)</f>
        <v>0</v>
      </c>
      <c r="K141" s="170" t="s">
        <v>199</v>
      </c>
      <c r="L141" s="39"/>
      <c r="M141" s="175" t="s">
        <v>5</v>
      </c>
      <c r="N141" s="176" t="s">
        <v>44</v>
      </c>
      <c r="O141" s="40"/>
      <c r="P141" s="177">
        <f>O141*H141</f>
        <v>0</v>
      </c>
      <c r="Q141" s="177">
        <v>0</v>
      </c>
      <c r="R141" s="177">
        <f>Q141*H141</f>
        <v>0</v>
      </c>
      <c r="S141" s="177">
        <v>0</v>
      </c>
      <c r="T141" s="178">
        <f>S141*H141</f>
        <v>0</v>
      </c>
      <c r="AR141" s="22" t="s">
        <v>214</v>
      </c>
      <c r="AT141" s="22" t="s">
        <v>137</v>
      </c>
      <c r="AU141" s="22" t="s">
        <v>142</v>
      </c>
      <c r="AY141" s="22" t="s">
        <v>134</v>
      </c>
      <c r="BE141" s="179">
        <f>IF(N141="základní",J141,0)</f>
        <v>0</v>
      </c>
      <c r="BF141" s="179">
        <f>IF(N141="snížená",J141,0)</f>
        <v>0</v>
      </c>
      <c r="BG141" s="179">
        <f>IF(N141="zákl. přenesená",J141,0)</f>
        <v>0</v>
      </c>
      <c r="BH141" s="179">
        <f>IF(N141="sníž. přenesená",J141,0)</f>
        <v>0</v>
      </c>
      <c r="BI141" s="179">
        <f>IF(N141="nulová",J141,0)</f>
        <v>0</v>
      </c>
      <c r="BJ141" s="22" t="s">
        <v>142</v>
      </c>
      <c r="BK141" s="179">
        <f>ROUND(I141*H141,2)</f>
        <v>0</v>
      </c>
      <c r="BL141" s="22" t="s">
        <v>214</v>
      </c>
      <c r="BM141" s="22" t="s">
        <v>255</v>
      </c>
    </row>
    <row r="142" spans="2:65" s="1" customFormat="1" ht="20.399999999999999" customHeight="1">
      <c r="B142" s="167"/>
      <c r="C142" s="202" t="s">
        <v>256</v>
      </c>
      <c r="D142" s="202" t="s">
        <v>188</v>
      </c>
      <c r="E142" s="203" t="s">
        <v>257</v>
      </c>
      <c r="F142" s="204" t="s">
        <v>258</v>
      </c>
      <c r="G142" s="205" t="s">
        <v>140</v>
      </c>
      <c r="H142" s="206">
        <v>1.1499999999999999</v>
      </c>
      <c r="I142" s="207"/>
      <c r="J142" s="208">
        <f>ROUND(I142*H142,2)</f>
        <v>0</v>
      </c>
      <c r="K142" s="204" t="s">
        <v>199</v>
      </c>
      <c r="L142" s="209"/>
      <c r="M142" s="210" t="s">
        <v>5</v>
      </c>
      <c r="N142" s="211" t="s">
        <v>44</v>
      </c>
      <c r="O142" s="40"/>
      <c r="P142" s="177">
        <f>O142*H142</f>
        <v>0</v>
      </c>
      <c r="Q142" s="177">
        <v>2.5400000000000002E-3</v>
      </c>
      <c r="R142" s="177">
        <f>Q142*H142</f>
        <v>2.921E-3</v>
      </c>
      <c r="S142" s="177">
        <v>0</v>
      </c>
      <c r="T142" s="178">
        <f>S142*H142</f>
        <v>0</v>
      </c>
      <c r="AR142" s="22" t="s">
        <v>259</v>
      </c>
      <c r="AT142" s="22" t="s">
        <v>188</v>
      </c>
      <c r="AU142" s="22" t="s">
        <v>142</v>
      </c>
      <c r="AY142" s="22" t="s">
        <v>134</v>
      </c>
      <c r="BE142" s="179">
        <f>IF(N142="základní",J142,0)</f>
        <v>0</v>
      </c>
      <c r="BF142" s="179">
        <f>IF(N142="snížená",J142,0)</f>
        <v>0</v>
      </c>
      <c r="BG142" s="179">
        <f>IF(N142="zákl. přenesená",J142,0)</f>
        <v>0</v>
      </c>
      <c r="BH142" s="179">
        <f>IF(N142="sníž. přenesená",J142,0)</f>
        <v>0</v>
      </c>
      <c r="BI142" s="179">
        <f>IF(N142="nulová",J142,0)</f>
        <v>0</v>
      </c>
      <c r="BJ142" s="22" t="s">
        <v>142</v>
      </c>
      <c r="BK142" s="179">
        <f>ROUND(I142*H142,2)</f>
        <v>0</v>
      </c>
      <c r="BL142" s="22" t="s">
        <v>214</v>
      </c>
      <c r="BM142" s="22" t="s">
        <v>260</v>
      </c>
    </row>
    <row r="143" spans="2:65" s="11" customFormat="1">
      <c r="B143" s="180"/>
      <c r="D143" s="181" t="s">
        <v>144</v>
      </c>
      <c r="F143" s="183" t="s">
        <v>261</v>
      </c>
      <c r="H143" s="184">
        <v>1.1499999999999999</v>
      </c>
      <c r="I143" s="185"/>
      <c r="L143" s="180"/>
      <c r="M143" s="186"/>
      <c r="N143" s="187"/>
      <c r="O143" s="187"/>
      <c r="P143" s="187"/>
      <c r="Q143" s="187"/>
      <c r="R143" s="187"/>
      <c r="S143" s="187"/>
      <c r="T143" s="188"/>
      <c r="AT143" s="189" t="s">
        <v>144</v>
      </c>
      <c r="AU143" s="189" t="s">
        <v>142</v>
      </c>
      <c r="AV143" s="11" t="s">
        <v>142</v>
      </c>
      <c r="AW143" s="11" t="s">
        <v>6</v>
      </c>
      <c r="AX143" s="11" t="s">
        <v>24</v>
      </c>
      <c r="AY143" s="189" t="s">
        <v>134</v>
      </c>
    </row>
    <row r="144" spans="2:65" s="1" customFormat="1" ht="28.8" customHeight="1">
      <c r="B144" s="167"/>
      <c r="C144" s="168" t="s">
        <v>262</v>
      </c>
      <c r="D144" s="168" t="s">
        <v>137</v>
      </c>
      <c r="E144" s="169" t="s">
        <v>263</v>
      </c>
      <c r="F144" s="170" t="s">
        <v>264</v>
      </c>
      <c r="G144" s="171" t="s">
        <v>148</v>
      </c>
      <c r="H144" s="172">
        <v>3</v>
      </c>
      <c r="I144" s="173"/>
      <c r="J144" s="174">
        <f>ROUND(I144*H144,2)</f>
        <v>0</v>
      </c>
      <c r="K144" s="170" t="s">
        <v>199</v>
      </c>
      <c r="L144" s="39"/>
      <c r="M144" s="175" t="s">
        <v>5</v>
      </c>
      <c r="N144" s="176" t="s">
        <v>44</v>
      </c>
      <c r="O144" s="40"/>
      <c r="P144" s="177">
        <f>O144*H144</f>
        <v>0</v>
      </c>
      <c r="Q144" s="177">
        <v>0</v>
      </c>
      <c r="R144" s="177">
        <f>Q144*H144</f>
        <v>0</v>
      </c>
      <c r="S144" s="177">
        <v>0</v>
      </c>
      <c r="T144" s="178">
        <f>S144*H144</f>
        <v>0</v>
      </c>
      <c r="AR144" s="22" t="s">
        <v>214</v>
      </c>
      <c r="AT144" s="22" t="s">
        <v>137</v>
      </c>
      <c r="AU144" s="22" t="s">
        <v>142</v>
      </c>
      <c r="AY144" s="22" t="s">
        <v>134</v>
      </c>
      <c r="BE144" s="179">
        <f>IF(N144="základní",J144,0)</f>
        <v>0</v>
      </c>
      <c r="BF144" s="179">
        <f>IF(N144="snížená",J144,0)</f>
        <v>0</v>
      </c>
      <c r="BG144" s="179">
        <f>IF(N144="zákl. přenesená",J144,0)</f>
        <v>0</v>
      </c>
      <c r="BH144" s="179">
        <f>IF(N144="sníž. přenesená",J144,0)</f>
        <v>0</v>
      </c>
      <c r="BI144" s="179">
        <f>IF(N144="nulová",J144,0)</f>
        <v>0</v>
      </c>
      <c r="BJ144" s="22" t="s">
        <v>142</v>
      </c>
      <c r="BK144" s="179">
        <f>ROUND(I144*H144,2)</f>
        <v>0</v>
      </c>
      <c r="BL144" s="22" t="s">
        <v>214</v>
      </c>
      <c r="BM144" s="22" t="s">
        <v>265</v>
      </c>
    </row>
    <row r="145" spans="2:65" s="1" customFormat="1" ht="20.399999999999999" customHeight="1">
      <c r="B145" s="167"/>
      <c r="C145" s="202" t="s">
        <v>266</v>
      </c>
      <c r="D145" s="202" t="s">
        <v>188</v>
      </c>
      <c r="E145" s="203" t="s">
        <v>267</v>
      </c>
      <c r="F145" s="204" t="s">
        <v>268</v>
      </c>
      <c r="G145" s="205" t="s">
        <v>269</v>
      </c>
      <c r="H145" s="206">
        <v>0.15</v>
      </c>
      <c r="I145" s="207"/>
      <c r="J145" s="208">
        <f>ROUND(I145*H145,2)</f>
        <v>0</v>
      </c>
      <c r="K145" s="204" t="s">
        <v>199</v>
      </c>
      <c r="L145" s="209"/>
      <c r="M145" s="210" t="s">
        <v>5</v>
      </c>
      <c r="N145" s="211" t="s">
        <v>44</v>
      </c>
      <c r="O145" s="40"/>
      <c r="P145" s="177">
        <f>O145*H145</f>
        <v>0</v>
      </c>
      <c r="Q145" s="177">
        <v>1E-3</v>
      </c>
      <c r="R145" s="177">
        <f>Q145*H145</f>
        <v>1.4999999999999999E-4</v>
      </c>
      <c r="S145" s="177">
        <v>0</v>
      </c>
      <c r="T145" s="178">
        <f>S145*H145</f>
        <v>0</v>
      </c>
      <c r="AR145" s="22" t="s">
        <v>259</v>
      </c>
      <c r="AT145" s="22" t="s">
        <v>188</v>
      </c>
      <c r="AU145" s="22" t="s">
        <v>142</v>
      </c>
      <c r="AY145" s="22" t="s">
        <v>134</v>
      </c>
      <c r="BE145" s="179">
        <f>IF(N145="základní",J145,0)</f>
        <v>0</v>
      </c>
      <c r="BF145" s="179">
        <f>IF(N145="snížená",J145,0)</f>
        <v>0</v>
      </c>
      <c r="BG145" s="179">
        <f>IF(N145="zákl. přenesená",J145,0)</f>
        <v>0</v>
      </c>
      <c r="BH145" s="179">
        <f>IF(N145="sníž. přenesená",J145,0)</f>
        <v>0</v>
      </c>
      <c r="BI145" s="179">
        <f>IF(N145="nulová",J145,0)</f>
        <v>0</v>
      </c>
      <c r="BJ145" s="22" t="s">
        <v>142</v>
      </c>
      <c r="BK145" s="179">
        <f>ROUND(I145*H145,2)</f>
        <v>0</v>
      </c>
      <c r="BL145" s="22" t="s">
        <v>214</v>
      </c>
      <c r="BM145" s="22" t="s">
        <v>270</v>
      </c>
    </row>
    <row r="146" spans="2:65" s="11" customFormat="1">
      <c r="B146" s="180"/>
      <c r="D146" s="181" t="s">
        <v>144</v>
      </c>
      <c r="F146" s="183" t="s">
        <v>271</v>
      </c>
      <c r="H146" s="184">
        <v>0.15</v>
      </c>
      <c r="I146" s="185"/>
      <c r="L146" s="180"/>
      <c r="M146" s="186"/>
      <c r="N146" s="187"/>
      <c r="O146" s="187"/>
      <c r="P146" s="187"/>
      <c r="Q146" s="187"/>
      <c r="R146" s="187"/>
      <c r="S146" s="187"/>
      <c r="T146" s="188"/>
      <c r="AT146" s="189" t="s">
        <v>144</v>
      </c>
      <c r="AU146" s="189" t="s">
        <v>142</v>
      </c>
      <c r="AV146" s="11" t="s">
        <v>142</v>
      </c>
      <c r="AW146" s="11" t="s">
        <v>6</v>
      </c>
      <c r="AX146" s="11" t="s">
        <v>24</v>
      </c>
      <c r="AY146" s="189" t="s">
        <v>134</v>
      </c>
    </row>
    <row r="147" spans="2:65" s="1" customFormat="1" ht="28.8" customHeight="1">
      <c r="B147" s="167"/>
      <c r="C147" s="168" t="s">
        <v>272</v>
      </c>
      <c r="D147" s="168" t="s">
        <v>137</v>
      </c>
      <c r="E147" s="169" t="s">
        <v>273</v>
      </c>
      <c r="F147" s="170" t="s">
        <v>274</v>
      </c>
      <c r="G147" s="171" t="s">
        <v>140</v>
      </c>
      <c r="H147" s="172">
        <v>6</v>
      </c>
      <c r="I147" s="173"/>
      <c r="J147" s="174">
        <f>ROUND(I147*H147,2)</f>
        <v>0</v>
      </c>
      <c r="K147" s="170" t="s">
        <v>199</v>
      </c>
      <c r="L147" s="39"/>
      <c r="M147" s="175" t="s">
        <v>5</v>
      </c>
      <c r="N147" s="176" t="s">
        <v>44</v>
      </c>
      <c r="O147" s="40"/>
      <c r="P147" s="177">
        <f>O147*H147</f>
        <v>0</v>
      </c>
      <c r="Q147" s="177">
        <v>1.2999999999999999E-4</v>
      </c>
      <c r="R147" s="177">
        <f>Q147*H147</f>
        <v>7.7999999999999988E-4</v>
      </c>
      <c r="S147" s="177">
        <v>0</v>
      </c>
      <c r="T147" s="178">
        <f>S147*H147</f>
        <v>0</v>
      </c>
      <c r="AR147" s="22" t="s">
        <v>214</v>
      </c>
      <c r="AT147" s="22" t="s">
        <v>137</v>
      </c>
      <c r="AU147" s="22" t="s">
        <v>142</v>
      </c>
      <c r="AY147" s="22" t="s">
        <v>134</v>
      </c>
      <c r="BE147" s="179">
        <f>IF(N147="základní",J147,0)</f>
        <v>0</v>
      </c>
      <c r="BF147" s="179">
        <f>IF(N147="snížená",J147,0)</f>
        <v>0</v>
      </c>
      <c r="BG147" s="179">
        <f>IF(N147="zákl. přenesená",J147,0)</f>
        <v>0</v>
      </c>
      <c r="BH147" s="179">
        <f>IF(N147="sníž. přenesená",J147,0)</f>
        <v>0</v>
      </c>
      <c r="BI147" s="179">
        <f>IF(N147="nulová",J147,0)</f>
        <v>0</v>
      </c>
      <c r="BJ147" s="22" t="s">
        <v>142</v>
      </c>
      <c r="BK147" s="179">
        <f>ROUND(I147*H147,2)</f>
        <v>0</v>
      </c>
      <c r="BL147" s="22" t="s">
        <v>214</v>
      </c>
      <c r="BM147" s="22" t="s">
        <v>275</v>
      </c>
    </row>
    <row r="148" spans="2:65" s="1" customFormat="1" ht="20.399999999999999" customHeight="1">
      <c r="B148" s="167"/>
      <c r="C148" s="202" t="s">
        <v>276</v>
      </c>
      <c r="D148" s="202" t="s">
        <v>188</v>
      </c>
      <c r="E148" s="203" t="s">
        <v>257</v>
      </c>
      <c r="F148" s="204" t="s">
        <v>258</v>
      </c>
      <c r="G148" s="205" t="s">
        <v>140</v>
      </c>
      <c r="H148" s="206">
        <v>6.9</v>
      </c>
      <c r="I148" s="207"/>
      <c r="J148" s="208">
        <f>ROUND(I148*H148,2)</f>
        <v>0</v>
      </c>
      <c r="K148" s="204" t="s">
        <v>199</v>
      </c>
      <c r="L148" s="209"/>
      <c r="M148" s="210" t="s">
        <v>5</v>
      </c>
      <c r="N148" s="211" t="s">
        <v>44</v>
      </c>
      <c r="O148" s="40"/>
      <c r="P148" s="177">
        <f>O148*H148</f>
        <v>0</v>
      </c>
      <c r="Q148" s="177">
        <v>2.5400000000000002E-3</v>
      </c>
      <c r="R148" s="177">
        <f>Q148*H148</f>
        <v>1.7526000000000003E-2</v>
      </c>
      <c r="S148" s="177">
        <v>0</v>
      </c>
      <c r="T148" s="178">
        <f>S148*H148</f>
        <v>0</v>
      </c>
      <c r="AR148" s="22" t="s">
        <v>259</v>
      </c>
      <c r="AT148" s="22" t="s">
        <v>188</v>
      </c>
      <c r="AU148" s="22" t="s">
        <v>142</v>
      </c>
      <c r="AY148" s="22" t="s">
        <v>134</v>
      </c>
      <c r="BE148" s="179">
        <f>IF(N148="základní",J148,0)</f>
        <v>0</v>
      </c>
      <c r="BF148" s="179">
        <f>IF(N148="snížená",J148,0)</f>
        <v>0</v>
      </c>
      <c r="BG148" s="179">
        <f>IF(N148="zákl. přenesená",J148,0)</f>
        <v>0</v>
      </c>
      <c r="BH148" s="179">
        <f>IF(N148="sníž. přenesená",J148,0)</f>
        <v>0</v>
      </c>
      <c r="BI148" s="179">
        <f>IF(N148="nulová",J148,0)</f>
        <v>0</v>
      </c>
      <c r="BJ148" s="22" t="s">
        <v>142</v>
      </c>
      <c r="BK148" s="179">
        <f>ROUND(I148*H148,2)</f>
        <v>0</v>
      </c>
      <c r="BL148" s="22" t="s">
        <v>214</v>
      </c>
      <c r="BM148" s="22" t="s">
        <v>277</v>
      </c>
    </row>
    <row r="149" spans="2:65" s="11" customFormat="1">
      <c r="B149" s="180"/>
      <c r="D149" s="190" t="s">
        <v>144</v>
      </c>
      <c r="F149" s="191" t="s">
        <v>278</v>
      </c>
      <c r="H149" s="192">
        <v>6.9</v>
      </c>
      <c r="I149" s="185"/>
      <c r="L149" s="180"/>
      <c r="M149" s="186"/>
      <c r="N149" s="187"/>
      <c r="O149" s="187"/>
      <c r="P149" s="187"/>
      <c r="Q149" s="187"/>
      <c r="R149" s="187"/>
      <c r="S149" s="187"/>
      <c r="T149" s="188"/>
      <c r="AT149" s="189" t="s">
        <v>144</v>
      </c>
      <c r="AU149" s="189" t="s">
        <v>142</v>
      </c>
      <c r="AV149" s="11" t="s">
        <v>142</v>
      </c>
      <c r="AW149" s="11" t="s">
        <v>6</v>
      </c>
      <c r="AX149" s="11" t="s">
        <v>24</v>
      </c>
      <c r="AY149" s="189" t="s">
        <v>134</v>
      </c>
    </row>
    <row r="150" spans="2:65" s="10" customFormat="1" ht="29.85" customHeight="1">
      <c r="B150" s="153"/>
      <c r="D150" s="164" t="s">
        <v>71</v>
      </c>
      <c r="E150" s="165" t="s">
        <v>279</v>
      </c>
      <c r="F150" s="165" t="s">
        <v>280</v>
      </c>
      <c r="I150" s="156"/>
      <c r="J150" s="166">
        <f>BK150</f>
        <v>0</v>
      </c>
      <c r="L150" s="153"/>
      <c r="M150" s="158"/>
      <c r="N150" s="159"/>
      <c r="O150" s="159"/>
      <c r="P150" s="160">
        <f>SUM(P151:P181)</f>
        <v>0</v>
      </c>
      <c r="Q150" s="159"/>
      <c r="R150" s="160">
        <f>SUM(R151:R181)</f>
        <v>1.3605200000000002</v>
      </c>
      <c r="S150" s="159"/>
      <c r="T150" s="161">
        <f>SUM(T151:T181)</f>
        <v>2.5546199999999999</v>
      </c>
      <c r="AR150" s="154" t="s">
        <v>142</v>
      </c>
      <c r="AT150" s="162" t="s">
        <v>71</v>
      </c>
      <c r="AU150" s="162" t="s">
        <v>24</v>
      </c>
      <c r="AY150" s="154" t="s">
        <v>134</v>
      </c>
      <c r="BK150" s="163">
        <f>SUM(BK151:BK181)</f>
        <v>0</v>
      </c>
    </row>
    <row r="151" spans="2:65" s="1" customFormat="1" ht="20.399999999999999" customHeight="1">
      <c r="B151" s="167"/>
      <c r="C151" s="168" t="s">
        <v>281</v>
      </c>
      <c r="D151" s="168" t="s">
        <v>137</v>
      </c>
      <c r="E151" s="169" t="s">
        <v>282</v>
      </c>
      <c r="F151" s="170" t="s">
        <v>283</v>
      </c>
      <c r="G151" s="171" t="s">
        <v>148</v>
      </c>
      <c r="H151" s="172">
        <v>99</v>
      </c>
      <c r="I151" s="173"/>
      <c r="J151" s="174">
        <f>ROUND(I151*H151,2)</f>
        <v>0</v>
      </c>
      <c r="K151" s="170" t="s">
        <v>155</v>
      </c>
      <c r="L151" s="39"/>
      <c r="M151" s="175" t="s">
        <v>5</v>
      </c>
      <c r="N151" s="176" t="s">
        <v>44</v>
      </c>
      <c r="O151" s="40"/>
      <c r="P151" s="177">
        <f>O151*H151</f>
        <v>0</v>
      </c>
      <c r="Q151" s="177">
        <v>0</v>
      </c>
      <c r="R151" s="177">
        <f>Q151*H151</f>
        <v>0</v>
      </c>
      <c r="S151" s="177">
        <v>1.4919999999999999E-2</v>
      </c>
      <c r="T151" s="178">
        <f>S151*H151</f>
        <v>1.4770799999999999</v>
      </c>
      <c r="AR151" s="22" t="s">
        <v>214</v>
      </c>
      <c r="AT151" s="22" t="s">
        <v>137</v>
      </c>
      <c r="AU151" s="22" t="s">
        <v>142</v>
      </c>
      <c r="AY151" s="22" t="s">
        <v>134</v>
      </c>
      <c r="BE151" s="179">
        <f>IF(N151="základní",J151,0)</f>
        <v>0</v>
      </c>
      <c r="BF151" s="179">
        <f>IF(N151="snížená",J151,0)</f>
        <v>0</v>
      </c>
      <c r="BG151" s="179">
        <f>IF(N151="zákl. přenesená",J151,0)</f>
        <v>0</v>
      </c>
      <c r="BH151" s="179">
        <f>IF(N151="sníž. přenesená",J151,0)</f>
        <v>0</v>
      </c>
      <c r="BI151" s="179">
        <f>IF(N151="nulová",J151,0)</f>
        <v>0</v>
      </c>
      <c r="BJ151" s="22" t="s">
        <v>142</v>
      </c>
      <c r="BK151" s="179">
        <f>ROUND(I151*H151,2)</f>
        <v>0</v>
      </c>
      <c r="BL151" s="22" t="s">
        <v>214</v>
      </c>
      <c r="BM151" s="22" t="s">
        <v>284</v>
      </c>
    </row>
    <row r="152" spans="2:65" s="11" customFormat="1">
      <c r="B152" s="180"/>
      <c r="D152" s="181" t="s">
        <v>144</v>
      </c>
      <c r="E152" s="182" t="s">
        <v>5</v>
      </c>
      <c r="F152" s="183" t="s">
        <v>285</v>
      </c>
      <c r="H152" s="184">
        <v>99</v>
      </c>
      <c r="I152" s="185"/>
      <c r="L152" s="180"/>
      <c r="M152" s="186"/>
      <c r="N152" s="187"/>
      <c r="O152" s="187"/>
      <c r="P152" s="187"/>
      <c r="Q152" s="187"/>
      <c r="R152" s="187"/>
      <c r="S152" s="187"/>
      <c r="T152" s="188"/>
      <c r="AT152" s="189" t="s">
        <v>144</v>
      </c>
      <c r="AU152" s="189" t="s">
        <v>142</v>
      </c>
      <c r="AV152" s="11" t="s">
        <v>142</v>
      </c>
      <c r="AW152" s="11" t="s">
        <v>35</v>
      </c>
      <c r="AX152" s="11" t="s">
        <v>24</v>
      </c>
      <c r="AY152" s="189" t="s">
        <v>134</v>
      </c>
    </row>
    <row r="153" spans="2:65" s="1" customFormat="1" ht="20.399999999999999" customHeight="1">
      <c r="B153" s="167"/>
      <c r="C153" s="168" t="s">
        <v>286</v>
      </c>
      <c r="D153" s="168" t="s">
        <v>137</v>
      </c>
      <c r="E153" s="169" t="s">
        <v>287</v>
      </c>
      <c r="F153" s="170" t="s">
        <v>288</v>
      </c>
      <c r="G153" s="171" t="s">
        <v>154</v>
      </c>
      <c r="H153" s="172">
        <v>12</v>
      </c>
      <c r="I153" s="173"/>
      <c r="J153" s="174">
        <f>ROUND(I153*H153,2)</f>
        <v>0</v>
      </c>
      <c r="K153" s="170" t="s">
        <v>199</v>
      </c>
      <c r="L153" s="39"/>
      <c r="M153" s="175" t="s">
        <v>5</v>
      </c>
      <c r="N153" s="176" t="s">
        <v>44</v>
      </c>
      <c r="O153" s="40"/>
      <c r="P153" s="177">
        <f>O153*H153</f>
        <v>0</v>
      </c>
      <c r="Q153" s="177">
        <v>2.0200000000000001E-3</v>
      </c>
      <c r="R153" s="177">
        <f>Q153*H153</f>
        <v>2.4240000000000001E-2</v>
      </c>
      <c r="S153" s="177">
        <v>0</v>
      </c>
      <c r="T153" s="178">
        <f>S153*H153</f>
        <v>0</v>
      </c>
      <c r="AR153" s="22" t="s">
        <v>214</v>
      </c>
      <c r="AT153" s="22" t="s">
        <v>137</v>
      </c>
      <c r="AU153" s="22" t="s">
        <v>142</v>
      </c>
      <c r="AY153" s="22" t="s">
        <v>134</v>
      </c>
      <c r="BE153" s="179">
        <f>IF(N153="základní",J153,0)</f>
        <v>0</v>
      </c>
      <c r="BF153" s="179">
        <f>IF(N153="snížená",J153,0)</f>
        <v>0</v>
      </c>
      <c r="BG153" s="179">
        <f>IF(N153="zákl. přenesená",J153,0)</f>
        <v>0</v>
      </c>
      <c r="BH153" s="179">
        <f>IF(N153="sníž. přenesená",J153,0)</f>
        <v>0</v>
      </c>
      <c r="BI153" s="179">
        <f>IF(N153="nulová",J153,0)</f>
        <v>0</v>
      </c>
      <c r="BJ153" s="22" t="s">
        <v>142</v>
      </c>
      <c r="BK153" s="179">
        <f>ROUND(I153*H153,2)</f>
        <v>0</v>
      </c>
      <c r="BL153" s="22" t="s">
        <v>214</v>
      </c>
      <c r="BM153" s="22" t="s">
        <v>289</v>
      </c>
    </row>
    <row r="154" spans="2:65" s="11" customFormat="1">
      <c r="B154" s="180"/>
      <c r="D154" s="181" t="s">
        <v>144</v>
      </c>
      <c r="E154" s="182" t="s">
        <v>5</v>
      </c>
      <c r="F154" s="183" t="s">
        <v>290</v>
      </c>
      <c r="H154" s="184">
        <v>12</v>
      </c>
      <c r="I154" s="185"/>
      <c r="L154" s="180"/>
      <c r="M154" s="186"/>
      <c r="N154" s="187"/>
      <c r="O154" s="187"/>
      <c r="P154" s="187"/>
      <c r="Q154" s="187"/>
      <c r="R154" s="187"/>
      <c r="S154" s="187"/>
      <c r="T154" s="188"/>
      <c r="AT154" s="189" t="s">
        <v>144</v>
      </c>
      <c r="AU154" s="189" t="s">
        <v>142</v>
      </c>
      <c r="AV154" s="11" t="s">
        <v>142</v>
      </c>
      <c r="AW154" s="11" t="s">
        <v>35</v>
      </c>
      <c r="AX154" s="11" t="s">
        <v>24</v>
      </c>
      <c r="AY154" s="189" t="s">
        <v>134</v>
      </c>
    </row>
    <row r="155" spans="2:65" s="1" customFormat="1" ht="20.399999999999999" customHeight="1">
      <c r="B155" s="167"/>
      <c r="C155" s="168" t="s">
        <v>291</v>
      </c>
      <c r="D155" s="168" t="s">
        <v>137</v>
      </c>
      <c r="E155" s="169" t="s">
        <v>292</v>
      </c>
      <c r="F155" s="170" t="s">
        <v>293</v>
      </c>
      <c r="G155" s="171" t="s">
        <v>154</v>
      </c>
      <c r="H155" s="172">
        <v>12</v>
      </c>
      <c r="I155" s="173"/>
      <c r="J155" s="174">
        <f>ROUND(I155*H155,2)</f>
        <v>0</v>
      </c>
      <c r="K155" s="170" t="s">
        <v>199</v>
      </c>
      <c r="L155" s="39"/>
      <c r="M155" s="175" t="s">
        <v>5</v>
      </c>
      <c r="N155" s="176" t="s">
        <v>44</v>
      </c>
      <c r="O155" s="40"/>
      <c r="P155" s="177">
        <f>O155*H155</f>
        <v>0</v>
      </c>
      <c r="Q155" s="177">
        <v>0</v>
      </c>
      <c r="R155" s="177">
        <f>Q155*H155</f>
        <v>0</v>
      </c>
      <c r="S155" s="177">
        <v>0</v>
      </c>
      <c r="T155" s="178">
        <f>S155*H155</f>
        <v>0</v>
      </c>
      <c r="AR155" s="22" t="s">
        <v>214</v>
      </c>
      <c r="AT155" s="22" t="s">
        <v>137</v>
      </c>
      <c r="AU155" s="22" t="s">
        <v>142</v>
      </c>
      <c r="AY155" s="22" t="s">
        <v>134</v>
      </c>
      <c r="BE155" s="179">
        <f>IF(N155="základní",J155,0)</f>
        <v>0</v>
      </c>
      <c r="BF155" s="179">
        <f>IF(N155="snížená",J155,0)</f>
        <v>0</v>
      </c>
      <c r="BG155" s="179">
        <f>IF(N155="zákl. přenesená",J155,0)</f>
        <v>0</v>
      </c>
      <c r="BH155" s="179">
        <f>IF(N155="sníž. přenesená",J155,0)</f>
        <v>0</v>
      </c>
      <c r="BI155" s="179">
        <f>IF(N155="nulová",J155,0)</f>
        <v>0</v>
      </c>
      <c r="BJ155" s="22" t="s">
        <v>142</v>
      </c>
      <c r="BK155" s="179">
        <f>ROUND(I155*H155,2)</f>
        <v>0</v>
      </c>
      <c r="BL155" s="22" t="s">
        <v>214</v>
      </c>
      <c r="BM155" s="22" t="s">
        <v>294</v>
      </c>
    </row>
    <row r="156" spans="2:65" s="1" customFormat="1" ht="20.399999999999999" customHeight="1">
      <c r="B156" s="167"/>
      <c r="C156" s="168" t="s">
        <v>259</v>
      </c>
      <c r="D156" s="168" t="s">
        <v>137</v>
      </c>
      <c r="E156" s="169" t="s">
        <v>295</v>
      </c>
      <c r="F156" s="170" t="s">
        <v>296</v>
      </c>
      <c r="G156" s="171" t="s">
        <v>148</v>
      </c>
      <c r="H156" s="172">
        <v>30</v>
      </c>
      <c r="I156" s="173"/>
      <c r="J156" s="174">
        <f>ROUND(I156*H156,2)</f>
        <v>0</v>
      </c>
      <c r="K156" s="170" t="s">
        <v>199</v>
      </c>
      <c r="L156" s="39"/>
      <c r="M156" s="175" t="s">
        <v>5</v>
      </c>
      <c r="N156" s="176" t="s">
        <v>44</v>
      </c>
      <c r="O156" s="40"/>
      <c r="P156" s="177">
        <f>O156*H156</f>
        <v>0</v>
      </c>
      <c r="Q156" s="177">
        <v>0</v>
      </c>
      <c r="R156" s="177">
        <f>Q156*H156</f>
        <v>0</v>
      </c>
      <c r="S156" s="177">
        <v>6.6899999999999998E-3</v>
      </c>
      <c r="T156" s="178">
        <f>S156*H156</f>
        <v>0.20069999999999999</v>
      </c>
      <c r="AR156" s="22" t="s">
        <v>214</v>
      </c>
      <c r="AT156" s="22" t="s">
        <v>137</v>
      </c>
      <c r="AU156" s="22" t="s">
        <v>142</v>
      </c>
      <c r="AY156" s="22" t="s">
        <v>134</v>
      </c>
      <c r="BE156" s="179">
        <f>IF(N156="základní",J156,0)</f>
        <v>0</v>
      </c>
      <c r="BF156" s="179">
        <f>IF(N156="snížená",J156,0)</f>
        <v>0</v>
      </c>
      <c r="BG156" s="179">
        <f>IF(N156="zákl. přenesená",J156,0)</f>
        <v>0</v>
      </c>
      <c r="BH156" s="179">
        <f>IF(N156="sníž. přenesená",J156,0)</f>
        <v>0</v>
      </c>
      <c r="BI156" s="179">
        <f>IF(N156="nulová",J156,0)</f>
        <v>0</v>
      </c>
      <c r="BJ156" s="22" t="s">
        <v>142</v>
      </c>
      <c r="BK156" s="179">
        <f>ROUND(I156*H156,2)</f>
        <v>0</v>
      </c>
      <c r="BL156" s="22" t="s">
        <v>214</v>
      </c>
      <c r="BM156" s="22" t="s">
        <v>297</v>
      </c>
    </row>
    <row r="157" spans="2:65" s="1" customFormat="1" ht="20.399999999999999" customHeight="1">
      <c r="B157" s="167"/>
      <c r="C157" s="168" t="s">
        <v>298</v>
      </c>
      <c r="D157" s="168" t="s">
        <v>137</v>
      </c>
      <c r="E157" s="169" t="s">
        <v>299</v>
      </c>
      <c r="F157" s="170" t="s">
        <v>300</v>
      </c>
      <c r="G157" s="171" t="s">
        <v>148</v>
      </c>
      <c r="H157" s="172">
        <v>245</v>
      </c>
      <c r="I157" s="173"/>
      <c r="J157" s="174">
        <f>ROUND(I157*H157,2)</f>
        <v>0</v>
      </c>
      <c r="K157" s="170" t="s">
        <v>5</v>
      </c>
      <c r="L157" s="39"/>
      <c r="M157" s="175" t="s">
        <v>5</v>
      </c>
      <c r="N157" s="176" t="s">
        <v>44</v>
      </c>
      <c r="O157" s="40"/>
      <c r="P157" s="177">
        <f>O157*H157</f>
        <v>0</v>
      </c>
      <c r="Q157" s="177">
        <v>0</v>
      </c>
      <c r="R157" s="177">
        <f>Q157*H157</f>
        <v>0</v>
      </c>
      <c r="S157" s="177">
        <v>2.0999999999999999E-3</v>
      </c>
      <c r="T157" s="178">
        <f>S157*H157</f>
        <v>0.51449999999999996</v>
      </c>
      <c r="AR157" s="22" t="s">
        <v>214</v>
      </c>
      <c r="AT157" s="22" t="s">
        <v>137</v>
      </c>
      <c r="AU157" s="22" t="s">
        <v>142</v>
      </c>
      <c r="AY157" s="22" t="s">
        <v>134</v>
      </c>
      <c r="BE157" s="179">
        <f>IF(N157="základní",J157,0)</f>
        <v>0</v>
      </c>
      <c r="BF157" s="179">
        <f>IF(N157="snížená",J157,0)</f>
        <v>0</v>
      </c>
      <c r="BG157" s="179">
        <f>IF(N157="zákl. přenesená",J157,0)</f>
        <v>0</v>
      </c>
      <c r="BH157" s="179">
        <f>IF(N157="sníž. přenesená",J157,0)</f>
        <v>0</v>
      </c>
      <c r="BI157" s="179">
        <f>IF(N157="nulová",J157,0)</f>
        <v>0</v>
      </c>
      <c r="BJ157" s="22" t="s">
        <v>142</v>
      </c>
      <c r="BK157" s="179">
        <f>ROUND(I157*H157,2)</f>
        <v>0</v>
      </c>
      <c r="BL157" s="22" t="s">
        <v>214</v>
      </c>
      <c r="BM157" s="22" t="s">
        <v>301</v>
      </c>
    </row>
    <row r="158" spans="2:65" s="1" customFormat="1" ht="20.399999999999999" customHeight="1">
      <c r="B158" s="167"/>
      <c r="C158" s="168" t="s">
        <v>302</v>
      </c>
      <c r="D158" s="168" t="s">
        <v>137</v>
      </c>
      <c r="E158" s="169" t="s">
        <v>303</v>
      </c>
      <c r="F158" s="170" t="s">
        <v>304</v>
      </c>
      <c r="G158" s="171" t="s">
        <v>148</v>
      </c>
      <c r="H158" s="172">
        <v>183</v>
      </c>
      <c r="I158" s="173"/>
      <c r="J158" s="174">
        <f>ROUND(I158*H158,2)</f>
        <v>0</v>
      </c>
      <c r="K158" s="170" t="s">
        <v>5</v>
      </c>
      <c r="L158" s="39"/>
      <c r="M158" s="175" t="s">
        <v>5</v>
      </c>
      <c r="N158" s="176" t="s">
        <v>44</v>
      </c>
      <c r="O158" s="40"/>
      <c r="P158" s="177">
        <f>O158*H158</f>
        <v>0</v>
      </c>
      <c r="Q158" s="177">
        <v>0</v>
      </c>
      <c r="R158" s="177">
        <f>Q158*H158</f>
        <v>0</v>
      </c>
      <c r="S158" s="177">
        <v>1.98E-3</v>
      </c>
      <c r="T158" s="178">
        <f>S158*H158</f>
        <v>0.36234</v>
      </c>
      <c r="AR158" s="22" t="s">
        <v>214</v>
      </c>
      <c r="AT158" s="22" t="s">
        <v>137</v>
      </c>
      <c r="AU158" s="22" t="s">
        <v>142</v>
      </c>
      <c r="AY158" s="22" t="s">
        <v>134</v>
      </c>
      <c r="BE158" s="179">
        <f>IF(N158="základní",J158,0)</f>
        <v>0</v>
      </c>
      <c r="BF158" s="179">
        <f>IF(N158="snížená",J158,0)</f>
        <v>0</v>
      </c>
      <c r="BG158" s="179">
        <f>IF(N158="zákl. přenesená",J158,0)</f>
        <v>0</v>
      </c>
      <c r="BH158" s="179">
        <f>IF(N158="sníž. přenesená",J158,0)</f>
        <v>0</v>
      </c>
      <c r="BI158" s="179">
        <f>IF(N158="nulová",J158,0)</f>
        <v>0</v>
      </c>
      <c r="BJ158" s="22" t="s">
        <v>142</v>
      </c>
      <c r="BK158" s="179">
        <f>ROUND(I158*H158,2)</f>
        <v>0</v>
      </c>
      <c r="BL158" s="22" t="s">
        <v>214</v>
      </c>
      <c r="BM158" s="22" t="s">
        <v>305</v>
      </c>
    </row>
    <row r="159" spans="2:65" s="11" customFormat="1">
      <c r="B159" s="180"/>
      <c r="D159" s="190" t="s">
        <v>144</v>
      </c>
      <c r="E159" s="189" t="s">
        <v>5</v>
      </c>
      <c r="F159" s="191" t="s">
        <v>226</v>
      </c>
      <c r="H159" s="192">
        <v>18</v>
      </c>
      <c r="I159" s="185"/>
      <c r="L159" s="180"/>
      <c r="M159" s="186"/>
      <c r="N159" s="187"/>
      <c r="O159" s="187"/>
      <c r="P159" s="187"/>
      <c r="Q159" s="187"/>
      <c r="R159" s="187"/>
      <c r="S159" s="187"/>
      <c r="T159" s="188"/>
      <c r="AT159" s="189" t="s">
        <v>144</v>
      </c>
      <c r="AU159" s="189" t="s">
        <v>142</v>
      </c>
      <c r="AV159" s="11" t="s">
        <v>142</v>
      </c>
      <c r="AW159" s="11" t="s">
        <v>35</v>
      </c>
      <c r="AX159" s="11" t="s">
        <v>72</v>
      </c>
      <c r="AY159" s="189" t="s">
        <v>134</v>
      </c>
    </row>
    <row r="160" spans="2:65" s="11" customFormat="1">
      <c r="B160" s="180"/>
      <c r="D160" s="190" t="s">
        <v>144</v>
      </c>
      <c r="E160" s="189" t="s">
        <v>5</v>
      </c>
      <c r="F160" s="191" t="s">
        <v>306</v>
      </c>
      <c r="H160" s="192">
        <v>165</v>
      </c>
      <c r="I160" s="185"/>
      <c r="L160" s="180"/>
      <c r="M160" s="186"/>
      <c r="N160" s="187"/>
      <c r="O160" s="187"/>
      <c r="P160" s="187"/>
      <c r="Q160" s="187"/>
      <c r="R160" s="187"/>
      <c r="S160" s="187"/>
      <c r="T160" s="188"/>
      <c r="AT160" s="189" t="s">
        <v>144</v>
      </c>
      <c r="AU160" s="189" t="s">
        <v>142</v>
      </c>
      <c r="AV160" s="11" t="s">
        <v>142</v>
      </c>
      <c r="AW160" s="11" t="s">
        <v>35</v>
      </c>
      <c r="AX160" s="11" t="s">
        <v>72</v>
      </c>
      <c r="AY160" s="189" t="s">
        <v>134</v>
      </c>
    </row>
    <row r="161" spans="2:65" s="12" customFormat="1">
      <c r="B161" s="193"/>
      <c r="D161" s="181" t="s">
        <v>144</v>
      </c>
      <c r="E161" s="194" t="s">
        <v>5</v>
      </c>
      <c r="F161" s="195" t="s">
        <v>183</v>
      </c>
      <c r="H161" s="196">
        <v>183</v>
      </c>
      <c r="I161" s="197"/>
      <c r="L161" s="193"/>
      <c r="M161" s="198"/>
      <c r="N161" s="199"/>
      <c r="O161" s="199"/>
      <c r="P161" s="199"/>
      <c r="Q161" s="199"/>
      <c r="R161" s="199"/>
      <c r="S161" s="199"/>
      <c r="T161" s="200"/>
      <c r="AT161" s="201" t="s">
        <v>144</v>
      </c>
      <c r="AU161" s="201" t="s">
        <v>142</v>
      </c>
      <c r="AV161" s="12" t="s">
        <v>141</v>
      </c>
      <c r="AW161" s="12" t="s">
        <v>35</v>
      </c>
      <c r="AX161" s="12" t="s">
        <v>24</v>
      </c>
      <c r="AY161" s="201" t="s">
        <v>134</v>
      </c>
    </row>
    <row r="162" spans="2:65" s="1" customFormat="1" ht="20.399999999999999" customHeight="1">
      <c r="B162" s="167"/>
      <c r="C162" s="168" t="s">
        <v>307</v>
      </c>
      <c r="D162" s="168" t="s">
        <v>137</v>
      </c>
      <c r="E162" s="169" t="s">
        <v>308</v>
      </c>
      <c r="F162" s="170" t="s">
        <v>309</v>
      </c>
      <c r="G162" s="171" t="s">
        <v>154</v>
      </c>
      <c r="H162" s="172">
        <v>47</v>
      </c>
      <c r="I162" s="173"/>
      <c r="J162" s="174">
        <f>ROUND(I162*H162,2)</f>
        <v>0</v>
      </c>
      <c r="K162" s="170" t="s">
        <v>155</v>
      </c>
      <c r="L162" s="39"/>
      <c r="M162" s="175" t="s">
        <v>5</v>
      </c>
      <c r="N162" s="176" t="s">
        <v>44</v>
      </c>
      <c r="O162" s="40"/>
      <c r="P162" s="177">
        <f>O162*H162</f>
        <v>0</v>
      </c>
      <c r="Q162" s="177">
        <v>3.1E-4</v>
      </c>
      <c r="R162" s="177">
        <f>Q162*H162</f>
        <v>1.457E-2</v>
      </c>
      <c r="S162" s="177">
        <v>0</v>
      </c>
      <c r="T162" s="178">
        <f>S162*H162</f>
        <v>0</v>
      </c>
      <c r="AR162" s="22" t="s">
        <v>214</v>
      </c>
      <c r="AT162" s="22" t="s">
        <v>137</v>
      </c>
      <c r="AU162" s="22" t="s">
        <v>142</v>
      </c>
      <c r="AY162" s="22" t="s">
        <v>134</v>
      </c>
      <c r="BE162" s="179">
        <f>IF(N162="základní",J162,0)</f>
        <v>0</v>
      </c>
      <c r="BF162" s="179">
        <f>IF(N162="snížená",J162,0)</f>
        <v>0</v>
      </c>
      <c r="BG162" s="179">
        <f>IF(N162="zákl. přenesená",J162,0)</f>
        <v>0</v>
      </c>
      <c r="BH162" s="179">
        <f>IF(N162="sníž. přenesená",J162,0)</f>
        <v>0</v>
      </c>
      <c r="BI162" s="179">
        <f>IF(N162="nulová",J162,0)</f>
        <v>0</v>
      </c>
      <c r="BJ162" s="22" t="s">
        <v>142</v>
      </c>
      <c r="BK162" s="179">
        <f>ROUND(I162*H162,2)</f>
        <v>0</v>
      </c>
      <c r="BL162" s="22" t="s">
        <v>214</v>
      </c>
      <c r="BM162" s="22" t="s">
        <v>310</v>
      </c>
    </row>
    <row r="163" spans="2:65" s="1" customFormat="1" ht="20.399999999999999" customHeight="1">
      <c r="B163" s="167"/>
      <c r="C163" s="168" t="s">
        <v>311</v>
      </c>
      <c r="D163" s="168" t="s">
        <v>137</v>
      </c>
      <c r="E163" s="169" t="s">
        <v>312</v>
      </c>
      <c r="F163" s="170" t="s">
        <v>313</v>
      </c>
      <c r="G163" s="171" t="s">
        <v>148</v>
      </c>
      <c r="H163" s="172">
        <v>69</v>
      </c>
      <c r="I163" s="173"/>
      <c r="J163" s="174">
        <f>ROUND(I163*H163,2)</f>
        <v>0</v>
      </c>
      <c r="K163" s="170" t="s">
        <v>5</v>
      </c>
      <c r="L163" s="39"/>
      <c r="M163" s="175" t="s">
        <v>5</v>
      </c>
      <c r="N163" s="176" t="s">
        <v>44</v>
      </c>
      <c r="O163" s="40"/>
      <c r="P163" s="177">
        <f>O163*H163</f>
        <v>0</v>
      </c>
      <c r="Q163" s="177">
        <v>8.1999999999999998E-4</v>
      </c>
      <c r="R163" s="177">
        <f>Q163*H163</f>
        <v>5.6579999999999998E-2</v>
      </c>
      <c r="S163" s="177">
        <v>0</v>
      </c>
      <c r="T163" s="178">
        <f>S163*H163</f>
        <v>0</v>
      </c>
      <c r="AR163" s="22" t="s">
        <v>214</v>
      </c>
      <c r="AT163" s="22" t="s">
        <v>137</v>
      </c>
      <c r="AU163" s="22" t="s">
        <v>142</v>
      </c>
      <c r="AY163" s="22" t="s">
        <v>134</v>
      </c>
      <c r="BE163" s="179">
        <f>IF(N163="základní",J163,0)</f>
        <v>0</v>
      </c>
      <c r="BF163" s="179">
        <f>IF(N163="snížená",J163,0)</f>
        <v>0</v>
      </c>
      <c r="BG163" s="179">
        <f>IF(N163="zákl. přenesená",J163,0)</f>
        <v>0</v>
      </c>
      <c r="BH163" s="179">
        <f>IF(N163="sníž. přenesená",J163,0)</f>
        <v>0</v>
      </c>
      <c r="BI163" s="179">
        <f>IF(N163="nulová",J163,0)</f>
        <v>0</v>
      </c>
      <c r="BJ163" s="22" t="s">
        <v>142</v>
      </c>
      <c r="BK163" s="179">
        <f>ROUND(I163*H163,2)</f>
        <v>0</v>
      </c>
      <c r="BL163" s="22" t="s">
        <v>214</v>
      </c>
      <c r="BM163" s="22" t="s">
        <v>314</v>
      </c>
    </row>
    <row r="164" spans="2:65" s="1" customFormat="1" ht="20.399999999999999" customHeight="1">
      <c r="B164" s="167"/>
      <c r="C164" s="168" t="s">
        <v>315</v>
      </c>
      <c r="D164" s="168" t="s">
        <v>137</v>
      </c>
      <c r="E164" s="169" t="s">
        <v>316</v>
      </c>
      <c r="F164" s="170" t="s">
        <v>317</v>
      </c>
      <c r="G164" s="171" t="s">
        <v>148</v>
      </c>
      <c r="H164" s="172">
        <v>45</v>
      </c>
      <c r="I164" s="173"/>
      <c r="J164" s="174">
        <f>ROUND(I164*H164,2)</f>
        <v>0</v>
      </c>
      <c r="K164" s="170" t="s">
        <v>5</v>
      </c>
      <c r="L164" s="39"/>
      <c r="M164" s="175" t="s">
        <v>5</v>
      </c>
      <c r="N164" s="176" t="s">
        <v>44</v>
      </c>
      <c r="O164" s="40"/>
      <c r="P164" s="177">
        <f>O164*H164</f>
        <v>0</v>
      </c>
      <c r="Q164" s="177">
        <v>8.1999999999999998E-4</v>
      </c>
      <c r="R164" s="177">
        <f>Q164*H164</f>
        <v>3.6900000000000002E-2</v>
      </c>
      <c r="S164" s="177">
        <v>0</v>
      </c>
      <c r="T164" s="178">
        <f>S164*H164</f>
        <v>0</v>
      </c>
      <c r="AR164" s="22" t="s">
        <v>214</v>
      </c>
      <c r="AT164" s="22" t="s">
        <v>137</v>
      </c>
      <c r="AU164" s="22" t="s">
        <v>142</v>
      </c>
      <c r="AY164" s="22" t="s">
        <v>134</v>
      </c>
      <c r="BE164" s="179">
        <f>IF(N164="základní",J164,0)</f>
        <v>0</v>
      </c>
      <c r="BF164" s="179">
        <f>IF(N164="snížená",J164,0)</f>
        <v>0</v>
      </c>
      <c r="BG164" s="179">
        <f>IF(N164="zákl. přenesená",J164,0)</f>
        <v>0</v>
      </c>
      <c r="BH164" s="179">
        <f>IF(N164="sníž. přenesená",J164,0)</f>
        <v>0</v>
      </c>
      <c r="BI164" s="179">
        <f>IF(N164="nulová",J164,0)</f>
        <v>0</v>
      </c>
      <c r="BJ164" s="22" t="s">
        <v>142</v>
      </c>
      <c r="BK164" s="179">
        <f>ROUND(I164*H164,2)</f>
        <v>0</v>
      </c>
      <c r="BL164" s="22" t="s">
        <v>214</v>
      </c>
      <c r="BM164" s="22" t="s">
        <v>318</v>
      </c>
    </row>
    <row r="165" spans="2:65" s="11" customFormat="1">
      <c r="B165" s="180"/>
      <c r="D165" s="181" t="s">
        <v>144</v>
      </c>
      <c r="E165" s="182" t="s">
        <v>5</v>
      </c>
      <c r="F165" s="183" t="s">
        <v>319</v>
      </c>
      <c r="H165" s="184">
        <v>45</v>
      </c>
      <c r="I165" s="185"/>
      <c r="L165" s="180"/>
      <c r="M165" s="186"/>
      <c r="N165" s="187"/>
      <c r="O165" s="187"/>
      <c r="P165" s="187"/>
      <c r="Q165" s="187"/>
      <c r="R165" s="187"/>
      <c r="S165" s="187"/>
      <c r="T165" s="188"/>
      <c r="AT165" s="189" t="s">
        <v>144</v>
      </c>
      <c r="AU165" s="189" t="s">
        <v>142</v>
      </c>
      <c r="AV165" s="11" t="s">
        <v>142</v>
      </c>
      <c r="AW165" s="11" t="s">
        <v>35</v>
      </c>
      <c r="AX165" s="11" t="s">
        <v>24</v>
      </c>
      <c r="AY165" s="189" t="s">
        <v>134</v>
      </c>
    </row>
    <row r="166" spans="2:65" s="1" customFormat="1" ht="20.399999999999999" customHeight="1">
      <c r="B166" s="167"/>
      <c r="C166" s="168" t="s">
        <v>320</v>
      </c>
      <c r="D166" s="168" t="s">
        <v>137</v>
      </c>
      <c r="E166" s="169" t="s">
        <v>321</v>
      </c>
      <c r="F166" s="170" t="s">
        <v>322</v>
      </c>
      <c r="G166" s="171" t="s">
        <v>148</v>
      </c>
      <c r="H166" s="172">
        <v>176</v>
      </c>
      <c r="I166" s="173"/>
      <c r="J166" s="174">
        <f>ROUND(I166*H166,2)</f>
        <v>0</v>
      </c>
      <c r="K166" s="170" t="s">
        <v>5</v>
      </c>
      <c r="L166" s="39"/>
      <c r="M166" s="175" t="s">
        <v>5</v>
      </c>
      <c r="N166" s="176" t="s">
        <v>44</v>
      </c>
      <c r="O166" s="40"/>
      <c r="P166" s="177">
        <f>O166*H166</f>
        <v>0</v>
      </c>
      <c r="Q166" s="177">
        <v>1E-3</v>
      </c>
      <c r="R166" s="177">
        <f>Q166*H166</f>
        <v>0.17599999999999999</v>
      </c>
      <c r="S166" s="177">
        <v>0</v>
      </c>
      <c r="T166" s="178">
        <f>S166*H166</f>
        <v>0</v>
      </c>
      <c r="AR166" s="22" t="s">
        <v>214</v>
      </c>
      <c r="AT166" s="22" t="s">
        <v>137</v>
      </c>
      <c r="AU166" s="22" t="s">
        <v>142</v>
      </c>
      <c r="AY166" s="22" t="s">
        <v>134</v>
      </c>
      <c r="BE166" s="179">
        <f>IF(N166="základní",J166,0)</f>
        <v>0</v>
      </c>
      <c r="BF166" s="179">
        <f>IF(N166="snížená",J166,0)</f>
        <v>0</v>
      </c>
      <c r="BG166" s="179">
        <f>IF(N166="zákl. přenesená",J166,0)</f>
        <v>0</v>
      </c>
      <c r="BH166" s="179">
        <f>IF(N166="sníž. přenesená",J166,0)</f>
        <v>0</v>
      </c>
      <c r="BI166" s="179">
        <f>IF(N166="nulová",J166,0)</f>
        <v>0</v>
      </c>
      <c r="BJ166" s="22" t="s">
        <v>142</v>
      </c>
      <c r="BK166" s="179">
        <f>ROUND(I166*H166,2)</f>
        <v>0</v>
      </c>
      <c r="BL166" s="22" t="s">
        <v>214</v>
      </c>
      <c r="BM166" s="22" t="s">
        <v>323</v>
      </c>
    </row>
    <row r="167" spans="2:65" s="1" customFormat="1" ht="20.399999999999999" customHeight="1">
      <c r="B167" s="167"/>
      <c r="C167" s="168" t="s">
        <v>324</v>
      </c>
      <c r="D167" s="168" t="s">
        <v>137</v>
      </c>
      <c r="E167" s="169" t="s">
        <v>325</v>
      </c>
      <c r="F167" s="170" t="s">
        <v>326</v>
      </c>
      <c r="G167" s="171" t="s">
        <v>148</v>
      </c>
      <c r="H167" s="172">
        <v>24</v>
      </c>
      <c r="I167" s="173"/>
      <c r="J167" s="174">
        <f>ROUND(I167*H167,2)</f>
        <v>0</v>
      </c>
      <c r="K167" s="170" t="s">
        <v>5</v>
      </c>
      <c r="L167" s="39"/>
      <c r="M167" s="175" t="s">
        <v>5</v>
      </c>
      <c r="N167" s="176" t="s">
        <v>44</v>
      </c>
      <c r="O167" s="40"/>
      <c r="P167" s="177">
        <f>O167*H167</f>
        <v>0</v>
      </c>
      <c r="Q167" s="177">
        <v>1.33E-3</v>
      </c>
      <c r="R167" s="177">
        <f>Q167*H167</f>
        <v>3.1920000000000004E-2</v>
      </c>
      <c r="S167" s="177">
        <v>0</v>
      </c>
      <c r="T167" s="178">
        <f>S167*H167</f>
        <v>0</v>
      </c>
      <c r="AR167" s="22" t="s">
        <v>214</v>
      </c>
      <c r="AT167" s="22" t="s">
        <v>137</v>
      </c>
      <c r="AU167" s="22" t="s">
        <v>142</v>
      </c>
      <c r="AY167" s="22" t="s">
        <v>134</v>
      </c>
      <c r="BE167" s="179">
        <f>IF(N167="základní",J167,0)</f>
        <v>0</v>
      </c>
      <c r="BF167" s="179">
        <f>IF(N167="snížená",J167,0)</f>
        <v>0</v>
      </c>
      <c r="BG167" s="179">
        <f>IF(N167="zákl. přenesená",J167,0)</f>
        <v>0</v>
      </c>
      <c r="BH167" s="179">
        <f>IF(N167="sníž. přenesená",J167,0)</f>
        <v>0</v>
      </c>
      <c r="BI167" s="179">
        <f>IF(N167="nulová",J167,0)</f>
        <v>0</v>
      </c>
      <c r="BJ167" s="22" t="s">
        <v>142</v>
      </c>
      <c r="BK167" s="179">
        <f>ROUND(I167*H167,2)</f>
        <v>0</v>
      </c>
      <c r="BL167" s="22" t="s">
        <v>214</v>
      </c>
      <c r="BM167" s="22" t="s">
        <v>327</v>
      </c>
    </row>
    <row r="168" spans="2:65" s="1" customFormat="1" ht="20.399999999999999" customHeight="1">
      <c r="B168" s="167"/>
      <c r="C168" s="168" t="s">
        <v>328</v>
      </c>
      <c r="D168" s="168" t="s">
        <v>137</v>
      </c>
      <c r="E168" s="169" t="s">
        <v>329</v>
      </c>
      <c r="F168" s="170" t="s">
        <v>330</v>
      </c>
      <c r="G168" s="171" t="s">
        <v>148</v>
      </c>
      <c r="H168" s="172">
        <v>30</v>
      </c>
      <c r="I168" s="173"/>
      <c r="J168" s="174">
        <f>ROUND(I168*H168,2)</f>
        <v>0</v>
      </c>
      <c r="K168" s="170" t="s">
        <v>199</v>
      </c>
      <c r="L168" s="39"/>
      <c r="M168" s="175" t="s">
        <v>5</v>
      </c>
      <c r="N168" s="176" t="s">
        <v>44</v>
      </c>
      <c r="O168" s="40"/>
      <c r="P168" s="177">
        <f>O168*H168</f>
        <v>0</v>
      </c>
      <c r="Q168" s="177">
        <v>1.09E-3</v>
      </c>
      <c r="R168" s="177">
        <f>Q168*H168</f>
        <v>3.27E-2</v>
      </c>
      <c r="S168" s="177">
        <v>0</v>
      </c>
      <c r="T168" s="178">
        <f>S168*H168</f>
        <v>0</v>
      </c>
      <c r="AR168" s="22" t="s">
        <v>214</v>
      </c>
      <c r="AT168" s="22" t="s">
        <v>137</v>
      </c>
      <c r="AU168" s="22" t="s">
        <v>142</v>
      </c>
      <c r="AY168" s="22" t="s">
        <v>134</v>
      </c>
      <c r="BE168" s="179">
        <f>IF(N168="základní",J168,0)</f>
        <v>0</v>
      </c>
      <c r="BF168" s="179">
        <f>IF(N168="snížená",J168,0)</f>
        <v>0</v>
      </c>
      <c r="BG168" s="179">
        <f>IF(N168="zákl. přenesená",J168,0)</f>
        <v>0</v>
      </c>
      <c r="BH168" s="179">
        <f>IF(N168="sníž. přenesená",J168,0)</f>
        <v>0</v>
      </c>
      <c r="BI168" s="179">
        <f>IF(N168="nulová",J168,0)</f>
        <v>0</v>
      </c>
      <c r="BJ168" s="22" t="s">
        <v>142</v>
      </c>
      <c r="BK168" s="179">
        <f>ROUND(I168*H168,2)</f>
        <v>0</v>
      </c>
      <c r="BL168" s="22" t="s">
        <v>214</v>
      </c>
      <c r="BM168" s="22" t="s">
        <v>331</v>
      </c>
    </row>
    <row r="169" spans="2:65" s="1" customFormat="1" ht="20.399999999999999" customHeight="1">
      <c r="B169" s="167"/>
      <c r="C169" s="168" t="s">
        <v>332</v>
      </c>
      <c r="D169" s="168" t="s">
        <v>137</v>
      </c>
      <c r="E169" s="169" t="s">
        <v>333</v>
      </c>
      <c r="F169" s="170" t="s">
        <v>334</v>
      </c>
      <c r="G169" s="171" t="s">
        <v>148</v>
      </c>
      <c r="H169" s="172">
        <v>252</v>
      </c>
      <c r="I169" s="173"/>
      <c r="J169" s="174">
        <f>ROUND(I169*H169,2)</f>
        <v>0</v>
      </c>
      <c r="K169" s="170" t="s">
        <v>199</v>
      </c>
      <c r="L169" s="39"/>
      <c r="M169" s="175" t="s">
        <v>5</v>
      </c>
      <c r="N169" s="176" t="s">
        <v>44</v>
      </c>
      <c r="O169" s="40"/>
      <c r="P169" s="177">
        <f>O169*H169</f>
        <v>0</v>
      </c>
      <c r="Q169" s="177">
        <v>3.6700000000000001E-3</v>
      </c>
      <c r="R169" s="177">
        <f>Q169*H169</f>
        <v>0.92484</v>
      </c>
      <c r="S169" s="177">
        <v>0</v>
      </c>
      <c r="T169" s="178">
        <f>S169*H169</f>
        <v>0</v>
      </c>
      <c r="AR169" s="22" t="s">
        <v>214</v>
      </c>
      <c r="AT169" s="22" t="s">
        <v>137</v>
      </c>
      <c r="AU169" s="22" t="s">
        <v>142</v>
      </c>
      <c r="AY169" s="22" t="s">
        <v>134</v>
      </c>
      <c r="BE169" s="179">
        <f>IF(N169="základní",J169,0)</f>
        <v>0</v>
      </c>
      <c r="BF169" s="179">
        <f>IF(N169="snížená",J169,0)</f>
        <v>0</v>
      </c>
      <c r="BG169" s="179">
        <f>IF(N169="zákl. přenesená",J169,0)</f>
        <v>0</v>
      </c>
      <c r="BH169" s="179">
        <f>IF(N169="sníž. přenesená",J169,0)</f>
        <v>0</v>
      </c>
      <c r="BI169" s="179">
        <f>IF(N169="nulová",J169,0)</f>
        <v>0</v>
      </c>
      <c r="BJ169" s="22" t="s">
        <v>142</v>
      </c>
      <c r="BK169" s="179">
        <f>ROUND(I169*H169,2)</f>
        <v>0</v>
      </c>
      <c r="BL169" s="22" t="s">
        <v>214</v>
      </c>
      <c r="BM169" s="22" t="s">
        <v>335</v>
      </c>
    </row>
    <row r="170" spans="2:65" s="11" customFormat="1">
      <c r="B170" s="180"/>
      <c r="D170" s="181" t="s">
        <v>144</v>
      </c>
      <c r="E170" s="182" t="s">
        <v>5</v>
      </c>
      <c r="F170" s="183" t="s">
        <v>336</v>
      </c>
      <c r="H170" s="184">
        <v>252</v>
      </c>
      <c r="I170" s="185"/>
      <c r="L170" s="180"/>
      <c r="M170" s="186"/>
      <c r="N170" s="187"/>
      <c r="O170" s="187"/>
      <c r="P170" s="187"/>
      <c r="Q170" s="187"/>
      <c r="R170" s="187"/>
      <c r="S170" s="187"/>
      <c r="T170" s="188"/>
      <c r="AT170" s="189" t="s">
        <v>144</v>
      </c>
      <c r="AU170" s="189" t="s">
        <v>142</v>
      </c>
      <c r="AV170" s="11" t="s">
        <v>142</v>
      </c>
      <c r="AW170" s="11" t="s">
        <v>35</v>
      </c>
      <c r="AX170" s="11" t="s">
        <v>24</v>
      </c>
      <c r="AY170" s="189" t="s">
        <v>134</v>
      </c>
    </row>
    <row r="171" spans="2:65" s="1" customFormat="1" ht="20.399999999999999" customHeight="1">
      <c r="B171" s="167"/>
      <c r="C171" s="202" t="s">
        <v>337</v>
      </c>
      <c r="D171" s="202" t="s">
        <v>188</v>
      </c>
      <c r="E171" s="203" t="s">
        <v>338</v>
      </c>
      <c r="F171" s="204" t="s">
        <v>339</v>
      </c>
      <c r="G171" s="205" t="s">
        <v>148</v>
      </c>
      <c r="H171" s="206">
        <v>252</v>
      </c>
      <c r="I171" s="207"/>
      <c r="J171" s="208">
        <f t="shared" ref="J171:J181" si="0">ROUND(I171*H171,2)</f>
        <v>0</v>
      </c>
      <c r="K171" s="204" t="s">
        <v>199</v>
      </c>
      <c r="L171" s="209"/>
      <c r="M171" s="210" t="s">
        <v>5</v>
      </c>
      <c r="N171" s="211" t="s">
        <v>44</v>
      </c>
      <c r="O171" s="40"/>
      <c r="P171" s="177">
        <f t="shared" ref="P171:P181" si="1">O171*H171</f>
        <v>0</v>
      </c>
      <c r="Q171" s="177">
        <v>1.6000000000000001E-4</v>
      </c>
      <c r="R171" s="177">
        <f t="shared" ref="R171:R181" si="2">Q171*H171</f>
        <v>4.0320000000000002E-2</v>
      </c>
      <c r="S171" s="177">
        <v>0</v>
      </c>
      <c r="T171" s="178">
        <f t="shared" ref="T171:T181" si="3">S171*H171</f>
        <v>0</v>
      </c>
      <c r="AR171" s="22" t="s">
        <v>259</v>
      </c>
      <c r="AT171" s="22" t="s">
        <v>188</v>
      </c>
      <c r="AU171" s="22" t="s">
        <v>142</v>
      </c>
      <c r="AY171" s="22" t="s">
        <v>134</v>
      </c>
      <c r="BE171" s="179">
        <f t="shared" ref="BE171:BE181" si="4">IF(N171="základní",J171,0)</f>
        <v>0</v>
      </c>
      <c r="BF171" s="179">
        <f t="shared" ref="BF171:BF181" si="5">IF(N171="snížená",J171,0)</f>
        <v>0</v>
      </c>
      <c r="BG171" s="179">
        <f t="shared" ref="BG171:BG181" si="6">IF(N171="zákl. přenesená",J171,0)</f>
        <v>0</v>
      </c>
      <c r="BH171" s="179">
        <f t="shared" ref="BH171:BH181" si="7">IF(N171="sníž. přenesená",J171,0)</f>
        <v>0</v>
      </c>
      <c r="BI171" s="179">
        <f t="shared" ref="BI171:BI181" si="8">IF(N171="nulová",J171,0)</f>
        <v>0</v>
      </c>
      <c r="BJ171" s="22" t="s">
        <v>142</v>
      </c>
      <c r="BK171" s="179">
        <f t="shared" ref="BK171:BK181" si="9">ROUND(I171*H171,2)</f>
        <v>0</v>
      </c>
      <c r="BL171" s="22" t="s">
        <v>214</v>
      </c>
      <c r="BM171" s="22" t="s">
        <v>340</v>
      </c>
    </row>
    <row r="172" spans="2:65" s="1" customFormat="1" ht="20.399999999999999" customHeight="1">
      <c r="B172" s="167"/>
      <c r="C172" s="168" t="s">
        <v>341</v>
      </c>
      <c r="D172" s="168" t="s">
        <v>137</v>
      </c>
      <c r="E172" s="169" t="s">
        <v>342</v>
      </c>
      <c r="F172" s="170" t="s">
        <v>343</v>
      </c>
      <c r="G172" s="171" t="s">
        <v>154</v>
      </c>
      <c r="H172" s="172">
        <v>53</v>
      </c>
      <c r="I172" s="173"/>
      <c r="J172" s="174">
        <f t="shared" si="0"/>
        <v>0</v>
      </c>
      <c r="K172" s="170" t="s">
        <v>5</v>
      </c>
      <c r="L172" s="39"/>
      <c r="M172" s="175" t="s">
        <v>5</v>
      </c>
      <c r="N172" s="176" t="s">
        <v>44</v>
      </c>
      <c r="O172" s="40"/>
      <c r="P172" s="177">
        <f t="shared" si="1"/>
        <v>0</v>
      </c>
      <c r="Q172" s="177">
        <v>0</v>
      </c>
      <c r="R172" s="177">
        <f t="shared" si="2"/>
        <v>0</v>
      </c>
      <c r="S172" s="177">
        <v>0</v>
      </c>
      <c r="T172" s="178">
        <f t="shared" si="3"/>
        <v>0</v>
      </c>
      <c r="AR172" s="22" t="s">
        <v>214</v>
      </c>
      <c r="AT172" s="22" t="s">
        <v>137</v>
      </c>
      <c r="AU172" s="22" t="s">
        <v>142</v>
      </c>
      <c r="AY172" s="22" t="s">
        <v>134</v>
      </c>
      <c r="BE172" s="179">
        <f t="shared" si="4"/>
        <v>0</v>
      </c>
      <c r="BF172" s="179">
        <f t="shared" si="5"/>
        <v>0</v>
      </c>
      <c r="BG172" s="179">
        <f t="shared" si="6"/>
        <v>0</v>
      </c>
      <c r="BH172" s="179">
        <f t="shared" si="7"/>
        <v>0</v>
      </c>
      <c r="BI172" s="179">
        <f t="shared" si="8"/>
        <v>0</v>
      </c>
      <c r="BJ172" s="22" t="s">
        <v>142</v>
      </c>
      <c r="BK172" s="179">
        <f t="shared" si="9"/>
        <v>0</v>
      </c>
      <c r="BL172" s="22" t="s">
        <v>214</v>
      </c>
      <c r="BM172" s="22" t="s">
        <v>344</v>
      </c>
    </row>
    <row r="173" spans="2:65" s="1" customFormat="1" ht="20.399999999999999" customHeight="1">
      <c r="B173" s="167"/>
      <c r="C173" s="202" t="s">
        <v>345</v>
      </c>
      <c r="D173" s="202" t="s">
        <v>188</v>
      </c>
      <c r="E173" s="203" t="s">
        <v>346</v>
      </c>
      <c r="F173" s="204" t="s">
        <v>347</v>
      </c>
      <c r="G173" s="205" t="s">
        <v>154</v>
      </c>
      <c r="H173" s="206">
        <v>53</v>
      </c>
      <c r="I173" s="207"/>
      <c r="J173" s="208">
        <f t="shared" si="0"/>
        <v>0</v>
      </c>
      <c r="K173" s="204" t="s">
        <v>155</v>
      </c>
      <c r="L173" s="209"/>
      <c r="M173" s="210" t="s">
        <v>5</v>
      </c>
      <c r="N173" s="211" t="s">
        <v>44</v>
      </c>
      <c r="O173" s="40"/>
      <c r="P173" s="177">
        <f t="shared" si="1"/>
        <v>0</v>
      </c>
      <c r="Q173" s="177">
        <v>1.1E-4</v>
      </c>
      <c r="R173" s="177">
        <f t="shared" si="2"/>
        <v>5.8300000000000001E-3</v>
      </c>
      <c r="S173" s="177">
        <v>0</v>
      </c>
      <c r="T173" s="178">
        <f t="shared" si="3"/>
        <v>0</v>
      </c>
      <c r="AR173" s="22" t="s">
        <v>259</v>
      </c>
      <c r="AT173" s="22" t="s">
        <v>188</v>
      </c>
      <c r="AU173" s="22" t="s">
        <v>142</v>
      </c>
      <c r="AY173" s="22" t="s">
        <v>134</v>
      </c>
      <c r="BE173" s="179">
        <f t="shared" si="4"/>
        <v>0</v>
      </c>
      <c r="BF173" s="179">
        <f t="shared" si="5"/>
        <v>0</v>
      </c>
      <c r="BG173" s="179">
        <f t="shared" si="6"/>
        <v>0</v>
      </c>
      <c r="BH173" s="179">
        <f t="shared" si="7"/>
        <v>0</v>
      </c>
      <c r="BI173" s="179">
        <f t="shared" si="8"/>
        <v>0</v>
      </c>
      <c r="BJ173" s="22" t="s">
        <v>142</v>
      </c>
      <c r="BK173" s="179">
        <f t="shared" si="9"/>
        <v>0</v>
      </c>
      <c r="BL173" s="22" t="s">
        <v>214</v>
      </c>
      <c r="BM173" s="22" t="s">
        <v>348</v>
      </c>
    </row>
    <row r="174" spans="2:65" s="1" customFormat="1" ht="20.399999999999999" customHeight="1">
      <c r="B174" s="167"/>
      <c r="C174" s="168" t="s">
        <v>349</v>
      </c>
      <c r="D174" s="168" t="s">
        <v>137</v>
      </c>
      <c r="E174" s="169" t="s">
        <v>350</v>
      </c>
      <c r="F174" s="170" t="s">
        <v>351</v>
      </c>
      <c r="G174" s="171" t="s">
        <v>154</v>
      </c>
      <c r="H174" s="172">
        <v>9</v>
      </c>
      <c r="I174" s="173"/>
      <c r="J174" s="174">
        <f t="shared" si="0"/>
        <v>0</v>
      </c>
      <c r="K174" s="170" t="s">
        <v>199</v>
      </c>
      <c r="L174" s="39"/>
      <c r="M174" s="175" t="s">
        <v>5</v>
      </c>
      <c r="N174" s="176" t="s">
        <v>44</v>
      </c>
      <c r="O174" s="40"/>
      <c r="P174" s="177">
        <f t="shared" si="1"/>
        <v>0</v>
      </c>
      <c r="Q174" s="177">
        <v>8.3000000000000001E-4</v>
      </c>
      <c r="R174" s="177">
        <f t="shared" si="2"/>
        <v>7.4700000000000001E-3</v>
      </c>
      <c r="S174" s="177">
        <v>0</v>
      </c>
      <c r="T174" s="178">
        <f t="shared" si="3"/>
        <v>0</v>
      </c>
      <c r="AR174" s="22" t="s">
        <v>214</v>
      </c>
      <c r="AT174" s="22" t="s">
        <v>137</v>
      </c>
      <c r="AU174" s="22" t="s">
        <v>142</v>
      </c>
      <c r="AY174" s="22" t="s">
        <v>134</v>
      </c>
      <c r="BE174" s="179">
        <f t="shared" si="4"/>
        <v>0</v>
      </c>
      <c r="BF174" s="179">
        <f t="shared" si="5"/>
        <v>0</v>
      </c>
      <c r="BG174" s="179">
        <f t="shared" si="6"/>
        <v>0</v>
      </c>
      <c r="BH174" s="179">
        <f t="shared" si="7"/>
        <v>0</v>
      </c>
      <c r="BI174" s="179">
        <f t="shared" si="8"/>
        <v>0</v>
      </c>
      <c r="BJ174" s="22" t="s">
        <v>142</v>
      </c>
      <c r="BK174" s="179">
        <f t="shared" si="9"/>
        <v>0</v>
      </c>
      <c r="BL174" s="22" t="s">
        <v>214</v>
      </c>
      <c r="BM174" s="22" t="s">
        <v>352</v>
      </c>
    </row>
    <row r="175" spans="2:65" s="1" customFormat="1" ht="20.399999999999999" customHeight="1">
      <c r="B175" s="167"/>
      <c r="C175" s="202" t="s">
        <v>353</v>
      </c>
      <c r="D175" s="202" t="s">
        <v>188</v>
      </c>
      <c r="E175" s="203" t="s">
        <v>354</v>
      </c>
      <c r="F175" s="204" t="s">
        <v>355</v>
      </c>
      <c r="G175" s="205" t="s">
        <v>154</v>
      </c>
      <c r="H175" s="206">
        <v>9</v>
      </c>
      <c r="I175" s="207"/>
      <c r="J175" s="208">
        <f t="shared" si="0"/>
        <v>0</v>
      </c>
      <c r="K175" s="204" t="s">
        <v>199</v>
      </c>
      <c r="L175" s="209"/>
      <c r="M175" s="210" t="s">
        <v>5</v>
      </c>
      <c r="N175" s="211" t="s">
        <v>44</v>
      </c>
      <c r="O175" s="40"/>
      <c r="P175" s="177">
        <f t="shared" si="1"/>
        <v>0</v>
      </c>
      <c r="Q175" s="177">
        <v>4.4999999999999999E-4</v>
      </c>
      <c r="R175" s="177">
        <f t="shared" si="2"/>
        <v>4.0499999999999998E-3</v>
      </c>
      <c r="S175" s="177">
        <v>0</v>
      </c>
      <c r="T175" s="178">
        <f t="shared" si="3"/>
        <v>0</v>
      </c>
      <c r="AR175" s="22" t="s">
        <v>259</v>
      </c>
      <c r="AT175" s="22" t="s">
        <v>188</v>
      </c>
      <c r="AU175" s="22" t="s">
        <v>142</v>
      </c>
      <c r="AY175" s="22" t="s">
        <v>134</v>
      </c>
      <c r="BE175" s="179">
        <f t="shared" si="4"/>
        <v>0</v>
      </c>
      <c r="BF175" s="179">
        <f t="shared" si="5"/>
        <v>0</v>
      </c>
      <c r="BG175" s="179">
        <f t="shared" si="6"/>
        <v>0</v>
      </c>
      <c r="BH175" s="179">
        <f t="shared" si="7"/>
        <v>0</v>
      </c>
      <c r="BI175" s="179">
        <f t="shared" si="8"/>
        <v>0</v>
      </c>
      <c r="BJ175" s="22" t="s">
        <v>142</v>
      </c>
      <c r="BK175" s="179">
        <f t="shared" si="9"/>
        <v>0</v>
      </c>
      <c r="BL175" s="22" t="s">
        <v>214</v>
      </c>
      <c r="BM175" s="22" t="s">
        <v>356</v>
      </c>
    </row>
    <row r="176" spans="2:65" s="1" customFormat="1" ht="20.399999999999999" customHeight="1">
      <c r="B176" s="167"/>
      <c r="C176" s="168" t="s">
        <v>357</v>
      </c>
      <c r="D176" s="168" t="s">
        <v>137</v>
      </c>
      <c r="E176" s="169" t="s">
        <v>358</v>
      </c>
      <c r="F176" s="170" t="s">
        <v>359</v>
      </c>
      <c r="G176" s="171" t="s">
        <v>154</v>
      </c>
      <c r="H176" s="172">
        <v>6</v>
      </c>
      <c r="I176" s="173"/>
      <c r="J176" s="174">
        <f t="shared" si="0"/>
        <v>0</v>
      </c>
      <c r="K176" s="170" t="s">
        <v>5</v>
      </c>
      <c r="L176" s="39"/>
      <c r="M176" s="175" t="s">
        <v>5</v>
      </c>
      <c r="N176" s="176" t="s">
        <v>44</v>
      </c>
      <c r="O176" s="40"/>
      <c r="P176" s="177">
        <f t="shared" si="1"/>
        <v>0</v>
      </c>
      <c r="Q176" s="177">
        <v>8.4999999999999995E-4</v>
      </c>
      <c r="R176" s="177">
        <f t="shared" si="2"/>
        <v>5.0999999999999995E-3</v>
      </c>
      <c r="S176" s="177">
        <v>0</v>
      </c>
      <c r="T176" s="178">
        <f t="shared" si="3"/>
        <v>0</v>
      </c>
      <c r="AR176" s="22" t="s">
        <v>214</v>
      </c>
      <c r="AT176" s="22" t="s">
        <v>137</v>
      </c>
      <c r="AU176" s="22" t="s">
        <v>142</v>
      </c>
      <c r="AY176" s="22" t="s">
        <v>134</v>
      </c>
      <c r="BE176" s="179">
        <f t="shared" si="4"/>
        <v>0</v>
      </c>
      <c r="BF176" s="179">
        <f t="shared" si="5"/>
        <v>0</v>
      </c>
      <c r="BG176" s="179">
        <f t="shared" si="6"/>
        <v>0</v>
      </c>
      <c r="BH176" s="179">
        <f t="shared" si="7"/>
        <v>0</v>
      </c>
      <c r="BI176" s="179">
        <f t="shared" si="8"/>
        <v>0</v>
      </c>
      <c r="BJ176" s="22" t="s">
        <v>142</v>
      </c>
      <c r="BK176" s="179">
        <f t="shared" si="9"/>
        <v>0</v>
      </c>
      <c r="BL176" s="22" t="s">
        <v>214</v>
      </c>
      <c r="BM176" s="22" t="s">
        <v>360</v>
      </c>
    </row>
    <row r="177" spans="2:65" s="1" customFormat="1" ht="20.399999999999999" customHeight="1">
      <c r="B177" s="167"/>
      <c r="C177" s="168" t="s">
        <v>361</v>
      </c>
      <c r="D177" s="168" t="s">
        <v>137</v>
      </c>
      <c r="E177" s="169" t="s">
        <v>362</v>
      </c>
      <c r="F177" s="170" t="s">
        <v>363</v>
      </c>
      <c r="G177" s="171" t="s">
        <v>148</v>
      </c>
      <c r="H177" s="172">
        <v>521</v>
      </c>
      <c r="I177" s="173"/>
      <c r="J177" s="174">
        <f t="shared" si="0"/>
        <v>0</v>
      </c>
      <c r="K177" s="170" t="s">
        <v>5</v>
      </c>
      <c r="L177" s="39"/>
      <c r="M177" s="175" t="s">
        <v>5</v>
      </c>
      <c r="N177" s="176" t="s">
        <v>44</v>
      </c>
      <c r="O177" s="40"/>
      <c r="P177" s="177">
        <f t="shared" si="1"/>
        <v>0</v>
      </c>
      <c r="Q177" s="177">
        <v>0</v>
      </c>
      <c r="R177" s="177">
        <f t="shared" si="2"/>
        <v>0</v>
      </c>
      <c r="S177" s="177">
        <v>0</v>
      </c>
      <c r="T177" s="178">
        <f t="shared" si="3"/>
        <v>0</v>
      </c>
      <c r="AR177" s="22" t="s">
        <v>214</v>
      </c>
      <c r="AT177" s="22" t="s">
        <v>137</v>
      </c>
      <c r="AU177" s="22" t="s">
        <v>142</v>
      </c>
      <c r="AY177" s="22" t="s">
        <v>134</v>
      </c>
      <c r="BE177" s="179">
        <f t="shared" si="4"/>
        <v>0</v>
      </c>
      <c r="BF177" s="179">
        <f t="shared" si="5"/>
        <v>0</v>
      </c>
      <c r="BG177" s="179">
        <f t="shared" si="6"/>
        <v>0</v>
      </c>
      <c r="BH177" s="179">
        <f t="shared" si="7"/>
        <v>0</v>
      </c>
      <c r="BI177" s="179">
        <f t="shared" si="8"/>
        <v>0</v>
      </c>
      <c r="BJ177" s="22" t="s">
        <v>142</v>
      </c>
      <c r="BK177" s="179">
        <f t="shared" si="9"/>
        <v>0</v>
      </c>
      <c r="BL177" s="22" t="s">
        <v>214</v>
      </c>
      <c r="BM177" s="22" t="s">
        <v>364</v>
      </c>
    </row>
    <row r="178" spans="2:65" s="1" customFormat="1" ht="20.399999999999999" customHeight="1">
      <c r="B178" s="167"/>
      <c r="C178" s="168" t="s">
        <v>365</v>
      </c>
      <c r="D178" s="168" t="s">
        <v>137</v>
      </c>
      <c r="E178" s="169" t="s">
        <v>366</v>
      </c>
      <c r="F178" s="170" t="s">
        <v>367</v>
      </c>
      <c r="G178" s="171" t="s">
        <v>148</v>
      </c>
      <c r="H178" s="172">
        <v>120</v>
      </c>
      <c r="I178" s="173"/>
      <c r="J178" s="174">
        <f t="shared" si="0"/>
        <v>0</v>
      </c>
      <c r="K178" s="170" t="s">
        <v>5</v>
      </c>
      <c r="L178" s="39"/>
      <c r="M178" s="175" t="s">
        <v>5</v>
      </c>
      <c r="N178" s="176" t="s">
        <v>44</v>
      </c>
      <c r="O178" s="40"/>
      <c r="P178" s="177">
        <f t="shared" si="1"/>
        <v>0</v>
      </c>
      <c r="Q178" s="177">
        <v>0</v>
      </c>
      <c r="R178" s="177">
        <f t="shared" si="2"/>
        <v>0</v>
      </c>
      <c r="S178" s="177">
        <v>0</v>
      </c>
      <c r="T178" s="178">
        <f t="shared" si="3"/>
        <v>0</v>
      </c>
      <c r="AR178" s="22" t="s">
        <v>214</v>
      </c>
      <c r="AT178" s="22" t="s">
        <v>137</v>
      </c>
      <c r="AU178" s="22" t="s">
        <v>142</v>
      </c>
      <c r="AY178" s="22" t="s">
        <v>134</v>
      </c>
      <c r="BE178" s="179">
        <f t="shared" si="4"/>
        <v>0</v>
      </c>
      <c r="BF178" s="179">
        <f t="shared" si="5"/>
        <v>0</v>
      </c>
      <c r="BG178" s="179">
        <f t="shared" si="6"/>
        <v>0</v>
      </c>
      <c r="BH178" s="179">
        <f t="shared" si="7"/>
        <v>0</v>
      </c>
      <c r="BI178" s="179">
        <f t="shared" si="8"/>
        <v>0</v>
      </c>
      <c r="BJ178" s="22" t="s">
        <v>142</v>
      </c>
      <c r="BK178" s="179">
        <f t="shared" si="9"/>
        <v>0</v>
      </c>
      <c r="BL178" s="22" t="s">
        <v>214</v>
      </c>
      <c r="BM178" s="22" t="s">
        <v>368</v>
      </c>
    </row>
    <row r="179" spans="2:65" s="1" customFormat="1" ht="20.399999999999999" customHeight="1">
      <c r="B179" s="167"/>
      <c r="C179" s="168" t="s">
        <v>369</v>
      </c>
      <c r="D179" s="168" t="s">
        <v>137</v>
      </c>
      <c r="E179" s="169" t="s">
        <v>370</v>
      </c>
      <c r="F179" s="170" t="s">
        <v>371</v>
      </c>
      <c r="G179" s="171" t="s">
        <v>148</v>
      </c>
      <c r="H179" s="172">
        <v>120</v>
      </c>
      <c r="I179" s="173"/>
      <c r="J179" s="174">
        <f t="shared" si="0"/>
        <v>0</v>
      </c>
      <c r="K179" s="170" t="s">
        <v>5</v>
      </c>
      <c r="L179" s="39"/>
      <c r="M179" s="175" t="s">
        <v>5</v>
      </c>
      <c r="N179" s="176" t="s">
        <v>44</v>
      </c>
      <c r="O179" s="40"/>
      <c r="P179" s="177">
        <f t="shared" si="1"/>
        <v>0</v>
      </c>
      <c r="Q179" s="177">
        <v>0</v>
      </c>
      <c r="R179" s="177">
        <f t="shared" si="2"/>
        <v>0</v>
      </c>
      <c r="S179" s="177">
        <v>0</v>
      </c>
      <c r="T179" s="178">
        <f t="shared" si="3"/>
        <v>0</v>
      </c>
      <c r="AR179" s="22" t="s">
        <v>214</v>
      </c>
      <c r="AT179" s="22" t="s">
        <v>137</v>
      </c>
      <c r="AU179" s="22" t="s">
        <v>142</v>
      </c>
      <c r="AY179" s="22" t="s">
        <v>134</v>
      </c>
      <c r="BE179" s="179">
        <f t="shared" si="4"/>
        <v>0</v>
      </c>
      <c r="BF179" s="179">
        <f t="shared" si="5"/>
        <v>0</v>
      </c>
      <c r="BG179" s="179">
        <f t="shared" si="6"/>
        <v>0</v>
      </c>
      <c r="BH179" s="179">
        <f t="shared" si="7"/>
        <v>0</v>
      </c>
      <c r="BI179" s="179">
        <f t="shared" si="8"/>
        <v>0</v>
      </c>
      <c r="BJ179" s="22" t="s">
        <v>142</v>
      </c>
      <c r="BK179" s="179">
        <f t="shared" si="9"/>
        <v>0</v>
      </c>
      <c r="BL179" s="22" t="s">
        <v>214</v>
      </c>
      <c r="BM179" s="22" t="s">
        <v>372</v>
      </c>
    </row>
    <row r="180" spans="2:65" s="1" customFormat="1" ht="20.399999999999999" customHeight="1">
      <c r="B180" s="167"/>
      <c r="C180" s="168" t="s">
        <v>373</v>
      </c>
      <c r="D180" s="168" t="s">
        <v>137</v>
      </c>
      <c r="E180" s="169" t="s">
        <v>374</v>
      </c>
      <c r="F180" s="170" t="s">
        <v>375</v>
      </c>
      <c r="G180" s="171" t="s">
        <v>224</v>
      </c>
      <c r="H180" s="172">
        <v>1.361</v>
      </c>
      <c r="I180" s="173"/>
      <c r="J180" s="174">
        <f t="shared" si="0"/>
        <v>0</v>
      </c>
      <c r="K180" s="170" t="s">
        <v>155</v>
      </c>
      <c r="L180" s="39"/>
      <c r="M180" s="175" t="s">
        <v>5</v>
      </c>
      <c r="N180" s="176" t="s">
        <v>44</v>
      </c>
      <c r="O180" s="40"/>
      <c r="P180" s="177">
        <f t="shared" si="1"/>
        <v>0</v>
      </c>
      <c r="Q180" s="177">
        <v>0</v>
      </c>
      <c r="R180" s="177">
        <f t="shared" si="2"/>
        <v>0</v>
      </c>
      <c r="S180" s="177">
        <v>0</v>
      </c>
      <c r="T180" s="178">
        <f t="shared" si="3"/>
        <v>0</v>
      </c>
      <c r="AR180" s="22" t="s">
        <v>214</v>
      </c>
      <c r="AT180" s="22" t="s">
        <v>137</v>
      </c>
      <c r="AU180" s="22" t="s">
        <v>142</v>
      </c>
      <c r="AY180" s="22" t="s">
        <v>134</v>
      </c>
      <c r="BE180" s="179">
        <f t="shared" si="4"/>
        <v>0</v>
      </c>
      <c r="BF180" s="179">
        <f t="shared" si="5"/>
        <v>0</v>
      </c>
      <c r="BG180" s="179">
        <f t="shared" si="6"/>
        <v>0</v>
      </c>
      <c r="BH180" s="179">
        <f t="shared" si="7"/>
        <v>0</v>
      </c>
      <c r="BI180" s="179">
        <f t="shared" si="8"/>
        <v>0</v>
      </c>
      <c r="BJ180" s="22" t="s">
        <v>142</v>
      </c>
      <c r="BK180" s="179">
        <f t="shared" si="9"/>
        <v>0</v>
      </c>
      <c r="BL180" s="22" t="s">
        <v>214</v>
      </c>
      <c r="BM180" s="22" t="s">
        <v>376</v>
      </c>
    </row>
    <row r="181" spans="2:65" s="1" customFormat="1" ht="20.399999999999999" customHeight="1">
      <c r="B181" s="167"/>
      <c r="C181" s="168" t="s">
        <v>377</v>
      </c>
      <c r="D181" s="168" t="s">
        <v>137</v>
      </c>
      <c r="E181" s="169" t="s">
        <v>378</v>
      </c>
      <c r="F181" s="170" t="s">
        <v>379</v>
      </c>
      <c r="G181" s="171" t="s">
        <v>224</v>
      </c>
      <c r="H181" s="172">
        <v>1.361</v>
      </c>
      <c r="I181" s="173"/>
      <c r="J181" s="174">
        <f t="shared" si="0"/>
        <v>0</v>
      </c>
      <c r="K181" s="170" t="s">
        <v>155</v>
      </c>
      <c r="L181" s="39"/>
      <c r="M181" s="175" t="s">
        <v>5</v>
      </c>
      <c r="N181" s="176" t="s">
        <v>44</v>
      </c>
      <c r="O181" s="40"/>
      <c r="P181" s="177">
        <f t="shared" si="1"/>
        <v>0</v>
      </c>
      <c r="Q181" s="177">
        <v>0</v>
      </c>
      <c r="R181" s="177">
        <f t="shared" si="2"/>
        <v>0</v>
      </c>
      <c r="S181" s="177">
        <v>0</v>
      </c>
      <c r="T181" s="178">
        <f t="shared" si="3"/>
        <v>0</v>
      </c>
      <c r="AR181" s="22" t="s">
        <v>214</v>
      </c>
      <c r="AT181" s="22" t="s">
        <v>137</v>
      </c>
      <c r="AU181" s="22" t="s">
        <v>142</v>
      </c>
      <c r="AY181" s="22" t="s">
        <v>134</v>
      </c>
      <c r="BE181" s="179">
        <f t="shared" si="4"/>
        <v>0</v>
      </c>
      <c r="BF181" s="179">
        <f t="shared" si="5"/>
        <v>0</v>
      </c>
      <c r="BG181" s="179">
        <f t="shared" si="6"/>
        <v>0</v>
      </c>
      <c r="BH181" s="179">
        <f t="shared" si="7"/>
        <v>0</v>
      </c>
      <c r="BI181" s="179">
        <f t="shared" si="8"/>
        <v>0</v>
      </c>
      <c r="BJ181" s="22" t="s">
        <v>142</v>
      </c>
      <c r="BK181" s="179">
        <f t="shared" si="9"/>
        <v>0</v>
      </c>
      <c r="BL181" s="22" t="s">
        <v>214</v>
      </c>
      <c r="BM181" s="22" t="s">
        <v>380</v>
      </c>
    </row>
    <row r="182" spans="2:65" s="10" customFormat="1" ht="29.85" customHeight="1">
      <c r="B182" s="153"/>
      <c r="D182" s="164" t="s">
        <v>71</v>
      </c>
      <c r="E182" s="165" t="s">
        <v>381</v>
      </c>
      <c r="F182" s="165" t="s">
        <v>382</v>
      </c>
      <c r="I182" s="156"/>
      <c r="J182" s="166">
        <f>BK182</f>
        <v>0</v>
      </c>
      <c r="L182" s="153"/>
      <c r="M182" s="158"/>
      <c r="N182" s="159"/>
      <c r="O182" s="159"/>
      <c r="P182" s="160">
        <f>SUM(P183:P237)</f>
        <v>0</v>
      </c>
      <c r="Q182" s="159"/>
      <c r="R182" s="160">
        <f>SUM(R183:R237)</f>
        <v>11.508013999999994</v>
      </c>
      <c r="S182" s="159"/>
      <c r="T182" s="161">
        <f>SUM(T183:T237)</f>
        <v>2.9218999999999999</v>
      </c>
      <c r="AR182" s="154" t="s">
        <v>142</v>
      </c>
      <c r="AT182" s="162" t="s">
        <v>71</v>
      </c>
      <c r="AU182" s="162" t="s">
        <v>24</v>
      </c>
      <c r="AY182" s="154" t="s">
        <v>134</v>
      </c>
      <c r="BK182" s="163">
        <f>SUM(BK183:BK237)</f>
        <v>0</v>
      </c>
    </row>
    <row r="183" spans="2:65" s="1" customFormat="1" ht="20.399999999999999" customHeight="1">
      <c r="B183" s="167"/>
      <c r="C183" s="168" t="s">
        <v>383</v>
      </c>
      <c r="D183" s="168" t="s">
        <v>137</v>
      </c>
      <c r="E183" s="169" t="s">
        <v>384</v>
      </c>
      <c r="F183" s="170" t="s">
        <v>385</v>
      </c>
      <c r="G183" s="171" t="s">
        <v>148</v>
      </c>
      <c r="H183" s="172">
        <v>14</v>
      </c>
      <c r="I183" s="173"/>
      <c r="J183" s="174">
        <f>ROUND(I183*H183,2)</f>
        <v>0</v>
      </c>
      <c r="K183" s="170" t="s">
        <v>5</v>
      </c>
      <c r="L183" s="39"/>
      <c r="M183" s="175" t="s">
        <v>5</v>
      </c>
      <c r="N183" s="176" t="s">
        <v>44</v>
      </c>
      <c r="O183" s="40"/>
      <c r="P183" s="177">
        <f>O183*H183</f>
        <v>0</v>
      </c>
      <c r="Q183" s="177">
        <v>1.444E-2</v>
      </c>
      <c r="R183" s="177">
        <f>Q183*H183</f>
        <v>0.20216000000000001</v>
      </c>
      <c r="S183" s="177">
        <v>0</v>
      </c>
      <c r="T183" s="178">
        <f>S183*H183</f>
        <v>0</v>
      </c>
      <c r="AR183" s="22" t="s">
        <v>214</v>
      </c>
      <c r="AT183" s="22" t="s">
        <v>137</v>
      </c>
      <c r="AU183" s="22" t="s">
        <v>142</v>
      </c>
      <c r="AY183" s="22" t="s">
        <v>134</v>
      </c>
      <c r="BE183" s="179">
        <f>IF(N183="základní",J183,0)</f>
        <v>0</v>
      </c>
      <c r="BF183" s="179">
        <f>IF(N183="snížená",J183,0)</f>
        <v>0</v>
      </c>
      <c r="BG183" s="179">
        <f>IF(N183="zákl. přenesená",J183,0)</f>
        <v>0</v>
      </c>
      <c r="BH183" s="179">
        <f>IF(N183="sníž. přenesená",J183,0)</f>
        <v>0</v>
      </c>
      <c r="BI183" s="179">
        <f>IF(N183="nulová",J183,0)</f>
        <v>0</v>
      </c>
      <c r="BJ183" s="22" t="s">
        <v>142</v>
      </c>
      <c r="BK183" s="179">
        <f>ROUND(I183*H183,2)</f>
        <v>0</v>
      </c>
      <c r="BL183" s="22" t="s">
        <v>214</v>
      </c>
      <c r="BM183" s="22" t="s">
        <v>386</v>
      </c>
    </row>
    <row r="184" spans="2:65" s="1" customFormat="1" ht="20.399999999999999" customHeight="1">
      <c r="B184" s="167"/>
      <c r="C184" s="168" t="s">
        <v>387</v>
      </c>
      <c r="D184" s="168" t="s">
        <v>137</v>
      </c>
      <c r="E184" s="169" t="s">
        <v>388</v>
      </c>
      <c r="F184" s="170" t="s">
        <v>389</v>
      </c>
      <c r="G184" s="171" t="s">
        <v>148</v>
      </c>
      <c r="H184" s="172">
        <v>52</v>
      </c>
      <c r="I184" s="173"/>
      <c r="J184" s="174">
        <f>ROUND(I184*H184,2)</f>
        <v>0</v>
      </c>
      <c r="K184" s="170" t="s">
        <v>199</v>
      </c>
      <c r="L184" s="39"/>
      <c r="M184" s="175" t="s">
        <v>5</v>
      </c>
      <c r="N184" s="176" t="s">
        <v>44</v>
      </c>
      <c r="O184" s="40"/>
      <c r="P184" s="177">
        <f>O184*H184</f>
        <v>0</v>
      </c>
      <c r="Q184" s="177">
        <v>4.5100000000000001E-3</v>
      </c>
      <c r="R184" s="177">
        <f>Q184*H184</f>
        <v>0.23452000000000001</v>
      </c>
      <c r="S184" s="177">
        <v>0</v>
      </c>
      <c r="T184" s="178">
        <f>S184*H184</f>
        <v>0</v>
      </c>
      <c r="AR184" s="22" t="s">
        <v>214</v>
      </c>
      <c r="AT184" s="22" t="s">
        <v>137</v>
      </c>
      <c r="AU184" s="22" t="s">
        <v>142</v>
      </c>
      <c r="AY184" s="22" t="s">
        <v>134</v>
      </c>
      <c r="BE184" s="179">
        <f>IF(N184="základní",J184,0)</f>
        <v>0</v>
      </c>
      <c r="BF184" s="179">
        <f>IF(N184="snížená",J184,0)</f>
        <v>0</v>
      </c>
      <c r="BG184" s="179">
        <f>IF(N184="zákl. přenesená",J184,0)</f>
        <v>0</v>
      </c>
      <c r="BH184" s="179">
        <f>IF(N184="sníž. přenesená",J184,0)</f>
        <v>0</v>
      </c>
      <c r="BI184" s="179">
        <f>IF(N184="nulová",J184,0)</f>
        <v>0</v>
      </c>
      <c r="BJ184" s="22" t="s">
        <v>142</v>
      </c>
      <c r="BK184" s="179">
        <f>ROUND(I184*H184,2)</f>
        <v>0</v>
      </c>
      <c r="BL184" s="22" t="s">
        <v>214</v>
      </c>
      <c r="BM184" s="22" t="s">
        <v>390</v>
      </c>
    </row>
    <row r="185" spans="2:65" s="1" customFormat="1" ht="20.399999999999999" customHeight="1">
      <c r="B185" s="167"/>
      <c r="C185" s="168" t="s">
        <v>391</v>
      </c>
      <c r="D185" s="168" t="s">
        <v>137</v>
      </c>
      <c r="E185" s="169" t="s">
        <v>392</v>
      </c>
      <c r="F185" s="170" t="s">
        <v>393</v>
      </c>
      <c r="G185" s="171" t="s">
        <v>148</v>
      </c>
      <c r="H185" s="172">
        <v>770</v>
      </c>
      <c r="I185" s="173"/>
      <c r="J185" s="174">
        <f>ROUND(I185*H185,2)</f>
        <v>0</v>
      </c>
      <c r="K185" s="170" t="s">
        <v>5</v>
      </c>
      <c r="L185" s="39"/>
      <c r="M185" s="175" t="s">
        <v>5</v>
      </c>
      <c r="N185" s="176" t="s">
        <v>44</v>
      </c>
      <c r="O185" s="40"/>
      <c r="P185" s="177">
        <f>O185*H185</f>
        <v>0</v>
      </c>
      <c r="Q185" s="177">
        <v>0</v>
      </c>
      <c r="R185" s="177">
        <f>Q185*H185</f>
        <v>0</v>
      </c>
      <c r="S185" s="177">
        <v>2.1299999999999999E-3</v>
      </c>
      <c r="T185" s="178">
        <f>S185*H185</f>
        <v>1.6400999999999999</v>
      </c>
      <c r="AR185" s="22" t="s">
        <v>214</v>
      </c>
      <c r="AT185" s="22" t="s">
        <v>137</v>
      </c>
      <c r="AU185" s="22" t="s">
        <v>142</v>
      </c>
      <c r="AY185" s="22" t="s">
        <v>134</v>
      </c>
      <c r="BE185" s="179">
        <f>IF(N185="základní",J185,0)</f>
        <v>0</v>
      </c>
      <c r="BF185" s="179">
        <f>IF(N185="snížená",J185,0)</f>
        <v>0</v>
      </c>
      <c r="BG185" s="179">
        <f>IF(N185="zákl. přenesená",J185,0)</f>
        <v>0</v>
      </c>
      <c r="BH185" s="179">
        <f>IF(N185="sníž. přenesená",J185,0)</f>
        <v>0</v>
      </c>
      <c r="BI185" s="179">
        <f>IF(N185="nulová",J185,0)</f>
        <v>0</v>
      </c>
      <c r="BJ185" s="22" t="s">
        <v>142</v>
      </c>
      <c r="BK185" s="179">
        <f>ROUND(I185*H185,2)</f>
        <v>0</v>
      </c>
      <c r="BL185" s="22" t="s">
        <v>214</v>
      </c>
      <c r="BM185" s="22" t="s">
        <v>394</v>
      </c>
    </row>
    <row r="186" spans="2:65" s="11" customFormat="1">
      <c r="B186" s="180"/>
      <c r="D186" s="181" t="s">
        <v>144</v>
      </c>
      <c r="E186" s="182" t="s">
        <v>5</v>
      </c>
      <c r="F186" s="183" t="s">
        <v>395</v>
      </c>
      <c r="H186" s="184">
        <v>770</v>
      </c>
      <c r="I186" s="185"/>
      <c r="L186" s="180"/>
      <c r="M186" s="186"/>
      <c r="N186" s="187"/>
      <c r="O186" s="187"/>
      <c r="P186" s="187"/>
      <c r="Q186" s="187"/>
      <c r="R186" s="187"/>
      <c r="S186" s="187"/>
      <c r="T186" s="188"/>
      <c r="AT186" s="189" t="s">
        <v>144</v>
      </c>
      <c r="AU186" s="189" t="s">
        <v>142</v>
      </c>
      <c r="AV186" s="11" t="s">
        <v>142</v>
      </c>
      <c r="AW186" s="11" t="s">
        <v>35</v>
      </c>
      <c r="AX186" s="11" t="s">
        <v>24</v>
      </c>
      <c r="AY186" s="189" t="s">
        <v>134</v>
      </c>
    </row>
    <row r="187" spans="2:65" s="1" customFormat="1" ht="20.399999999999999" customHeight="1">
      <c r="B187" s="167"/>
      <c r="C187" s="168" t="s">
        <v>396</v>
      </c>
      <c r="D187" s="168" t="s">
        <v>137</v>
      </c>
      <c r="E187" s="169" t="s">
        <v>397</v>
      </c>
      <c r="F187" s="170" t="s">
        <v>398</v>
      </c>
      <c r="G187" s="171" t="s">
        <v>148</v>
      </c>
      <c r="H187" s="172">
        <v>66</v>
      </c>
      <c r="I187" s="173"/>
      <c r="J187" s="174">
        <f t="shared" ref="J187:J193" si="10">ROUND(I187*H187,2)</f>
        <v>0</v>
      </c>
      <c r="K187" s="170" t="s">
        <v>5</v>
      </c>
      <c r="L187" s="39"/>
      <c r="M187" s="175" t="s">
        <v>5</v>
      </c>
      <c r="N187" s="176" t="s">
        <v>44</v>
      </c>
      <c r="O187" s="40"/>
      <c r="P187" s="177">
        <f t="shared" ref="P187:P193" si="11">O187*H187</f>
        <v>0</v>
      </c>
      <c r="Q187" s="177">
        <v>0</v>
      </c>
      <c r="R187" s="177">
        <f t="shared" ref="R187:R193" si="12">Q187*H187</f>
        <v>0</v>
      </c>
      <c r="S187" s="177">
        <v>4.9699999999999996E-3</v>
      </c>
      <c r="T187" s="178">
        <f t="shared" ref="T187:T193" si="13">S187*H187</f>
        <v>0.32801999999999998</v>
      </c>
      <c r="AR187" s="22" t="s">
        <v>214</v>
      </c>
      <c r="AT187" s="22" t="s">
        <v>137</v>
      </c>
      <c r="AU187" s="22" t="s">
        <v>142</v>
      </c>
      <c r="AY187" s="22" t="s">
        <v>134</v>
      </c>
      <c r="BE187" s="179">
        <f t="shared" ref="BE187:BE193" si="14">IF(N187="základní",J187,0)</f>
        <v>0</v>
      </c>
      <c r="BF187" s="179">
        <f t="shared" ref="BF187:BF193" si="15">IF(N187="snížená",J187,0)</f>
        <v>0</v>
      </c>
      <c r="BG187" s="179">
        <f t="shared" ref="BG187:BG193" si="16">IF(N187="zákl. přenesená",J187,0)</f>
        <v>0</v>
      </c>
      <c r="BH187" s="179">
        <f t="shared" ref="BH187:BH193" si="17">IF(N187="sníž. přenesená",J187,0)</f>
        <v>0</v>
      </c>
      <c r="BI187" s="179">
        <f t="shared" ref="BI187:BI193" si="18">IF(N187="nulová",J187,0)</f>
        <v>0</v>
      </c>
      <c r="BJ187" s="22" t="s">
        <v>142</v>
      </c>
      <c r="BK187" s="179">
        <f t="shared" ref="BK187:BK193" si="19">ROUND(I187*H187,2)</f>
        <v>0</v>
      </c>
      <c r="BL187" s="22" t="s">
        <v>214</v>
      </c>
      <c r="BM187" s="22" t="s">
        <v>399</v>
      </c>
    </row>
    <row r="188" spans="2:65" s="1" customFormat="1" ht="20.399999999999999" customHeight="1">
      <c r="B188" s="167"/>
      <c r="C188" s="168" t="s">
        <v>400</v>
      </c>
      <c r="D188" s="168" t="s">
        <v>137</v>
      </c>
      <c r="E188" s="169" t="s">
        <v>401</v>
      </c>
      <c r="F188" s="170" t="s">
        <v>402</v>
      </c>
      <c r="G188" s="171" t="s">
        <v>154</v>
      </c>
      <c r="H188" s="172">
        <v>392</v>
      </c>
      <c r="I188" s="173"/>
      <c r="J188" s="174">
        <f t="shared" si="10"/>
        <v>0</v>
      </c>
      <c r="K188" s="170" t="s">
        <v>5</v>
      </c>
      <c r="L188" s="39"/>
      <c r="M188" s="175" t="s">
        <v>5</v>
      </c>
      <c r="N188" s="176" t="s">
        <v>44</v>
      </c>
      <c r="O188" s="40"/>
      <c r="P188" s="177">
        <f t="shared" si="11"/>
        <v>0</v>
      </c>
      <c r="Q188" s="177">
        <v>0</v>
      </c>
      <c r="R188" s="177">
        <f t="shared" si="12"/>
        <v>0</v>
      </c>
      <c r="S188" s="177">
        <v>0</v>
      </c>
      <c r="T188" s="178">
        <f t="shared" si="13"/>
        <v>0</v>
      </c>
      <c r="AR188" s="22" t="s">
        <v>214</v>
      </c>
      <c r="AT188" s="22" t="s">
        <v>137</v>
      </c>
      <c r="AU188" s="22" t="s">
        <v>142</v>
      </c>
      <c r="AY188" s="22" t="s">
        <v>134</v>
      </c>
      <c r="BE188" s="179">
        <f t="shared" si="14"/>
        <v>0</v>
      </c>
      <c r="BF188" s="179">
        <f t="shared" si="15"/>
        <v>0</v>
      </c>
      <c r="BG188" s="179">
        <f t="shared" si="16"/>
        <v>0</v>
      </c>
      <c r="BH188" s="179">
        <f t="shared" si="17"/>
        <v>0</v>
      </c>
      <c r="BI188" s="179">
        <f t="shared" si="18"/>
        <v>0</v>
      </c>
      <c r="BJ188" s="22" t="s">
        <v>142</v>
      </c>
      <c r="BK188" s="179">
        <f t="shared" si="19"/>
        <v>0</v>
      </c>
      <c r="BL188" s="22" t="s">
        <v>214</v>
      </c>
      <c r="BM188" s="22" t="s">
        <v>403</v>
      </c>
    </row>
    <row r="189" spans="2:65" s="1" customFormat="1" ht="20.399999999999999" customHeight="1">
      <c r="B189" s="167"/>
      <c r="C189" s="168" t="s">
        <v>404</v>
      </c>
      <c r="D189" s="168" t="s">
        <v>137</v>
      </c>
      <c r="E189" s="169" t="s">
        <v>405</v>
      </c>
      <c r="F189" s="170" t="s">
        <v>406</v>
      </c>
      <c r="G189" s="171" t="s">
        <v>154</v>
      </c>
      <c r="H189" s="172">
        <v>26</v>
      </c>
      <c r="I189" s="173"/>
      <c r="J189" s="174">
        <f t="shared" si="10"/>
        <v>0</v>
      </c>
      <c r="K189" s="170" t="s">
        <v>199</v>
      </c>
      <c r="L189" s="39"/>
      <c r="M189" s="175" t="s">
        <v>5</v>
      </c>
      <c r="N189" s="176" t="s">
        <v>44</v>
      </c>
      <c r="O189" s="40"/>
      <c r="P189" s="177">
        <f t="shared" si="11"/>
        <v>0</v>
      </c>
      <c r="Q189" s="177">
        <v>0</v>
      </c>
      <c r="R189" s="177">
        <f t="shared" si="12"/>
        <v>0</v>
      </c>
      <c r="S189" s="177">
        <v>0</v>
      </c>
      <c r="T189" s="178">
        <f t="shared" si="13"/>
        <v>0</v>
      </c>
      <c r="AR189" s="22" t="s">
        <v>214</v>
      </c>
      <c r="AT189" s="22" t="s">
        <v>137</v>
      </c>
      <c r="AU189" s="22" t="s">
        <v>142</v>
      </c>
      <c r="AY189" s="22" t="s">
        <v>134</v>
      </c>
      <c r="BE189" s="179">
        <f t="shared" si="14"/>
        <v>0</v>
      </c>
      <c r="BF189" s="179">
        <f t="shared" si="15"/>
        <v>0</v>
      </c>
      <c r="BG189" s="179">
        <f t="shared" si="16"/>
        <v>0</v>
      </c>
      <c r="BH189" s="179">
        <f t="shared" si="17"/>
        <v>0</v>
      </c>
      <c r="BI189" s="179">
        <f t="shared" si="18"/>
        <v>0</v>
      </c>
      <c r="BJ189" s="22" t="s">
        <v>142</v>
      </c>
      <c r="BK189" s="179">
        <f t="shared" si="19"/>
        <v>0</v>
      </c>
      <c r="BL189" s="22" t="s">
        <v>214</v>
      </c>
      <c r="BM189" s="22" t="s">
        <v>407</v>
      </c>
    </row>
    <row r="190" spans="2:65" s="1" customFormat="1" ht="20.399999999999999" customHeight="1">
      <c r="B190" s="167"/>
      <c r="C190" s="168" t="s">
        <v>408</v>
      </c>
      <c r="D190" s="168" t="s">
        <v>137</v>
      </c>
      <c r="E190" s="169" t="s">
        <v>409</v>
      </c>
      <c r="F190" s="170" t="s">
        <v>410</v>
      </c>
      <c r="G190" s="171" t="s">
        <v>154</v>
      </c>
      <c r="H190" s="172">
        <v>2</v>
      </c>
      <c r="I190" s="173"/>
      <c r="J190" s="174">
        <f t="shared" si="10"/>
        <v>0</v>
      </c>
      <c r="K190" s="170" t="s">
        <v>199</v>
      </c>
      <c r="L190" s="39"/>
      <c r="M190" s="175" t="s">
        <v>5</v>
      </c>
      <c r="N190" s="176" t="s">
        <v>44</v>
      </c>
      <c r="O190" s="40"/>
      <c r="P190" s="177">
        <f t="shared" si="11"/>
        <v>0</v>
      </c>
      <c r="Q190" s="177">
        <v>1.5499999999999999E-3</v>
      </c>
      <c r="R190" s="177">
        <f t="shared" si="12"/>
        <v>3.0999999999999999E-3</v>
      </c>
      <c r="S190" s="177">
        <v>0</v>
      </c>
      <c r="T190" s="178">
        <f t="shared" si="13"/>
        <v>0</v>
      </c>
      <c r="AR190" s="22" t="s">
        <v>214</v>
      </c>
      <c r="AT190" s="22" t="s">
        <v>137</v>
      </c>
      <c r="AU190" s="22" t="s">
        <v>142</v>
      </c>
      <c r="AY190" s="22" t="s">
        <v>134</v>
      </c>
      <c r="BE190" s="179">
        <f t="shared" si="14"/>
        <v>0</v>
      </c>
      <c r="BF190" s="179">
        <f t="shared" si="15"/>
        <v>0</v>
      </c>
      <c r="BG190" s="179">
        <f t="shared" si="16"/>
        <v>0</v>
      </c>
      <c r="BH190" s="179">
        <f t="shared" si="17"/>
        <v>0</v>
      </c>
      <c r="BI190" s="179">
        <f t="shared" si="18"/>
        <v>0</v>
      </c>
      <c r="BJ190" s="22" t="s">
        <v>142</v>
      </c>
      <c r="BK190" s="179">
        <f t="shared" si="19"/>
        <v>0</v>
      </c>
      <c r="BL190" s="22" t="s">
        <v>214</v>
      </c>
      <c r="BM190" s="22" t="s">
        <v>411</v>
      </c>
    </row>
    <row r="191" spans="2:65" s="1" customFormat="1" ht="20.399999999999999" customHeight="1">
      <c r="B191" s="167"/>
      <c r="C191" s="168" t="s">
        <v>412</v>
      </c>
      <c r="D191" s="168" t="s">
        <v>137</v>
      </c>
      <c r="E191" s="169" t="s">
        <v>413</v>
      </c>
      <c r="F191" s="170" t="s">
        <v>414</v>
      </c>
      <c r="G191" s="171" t="s">
        <v>148</v>
      </c>
      <c r="H191" s="172">
        <v>156</v>
      </c>
      <c r="I191" s="173"/>
      <c r="J191" s="174">
        <f t="shared" si="10"/>
        <v>0</v>
      </c>
      <c r="K191" s="170" t="s">
        <v>155</v>
      </c>
      <c r="L191" s="39"/>
      <c r="M191" s="175" t="s">
        <v>5</v>
      </c>
      <c r="N191" s="176" t="s">
        <v>44</v>
      </c>
      <c r="O191" s="40"/>
      <c r="P191" s="177">
        <f t="shared" si="11"/>
        <v>0</v>
      </c>
      <c r="Q191" s="177">
        <v>0</v>
      </c>
      <c r="R191" s="177">
        <f t="shared" si="12"/>
        <v>0</v>
      </c>
      <c r="S191" s="177">
        <v>2.7999999999999998E-4</v>
      </c>
      <c r="T191" s="178">
        <f t="shared" si="13"/>
        <v>4.3679999999999997E-2</v>
      </c>
      <c r="AR191" s="22" t="s">
        <v>214</v>
      </c>
      <c r="AT191" s="22" t="s">
        <v>137</v>
      </c>
      <c r="AU191" s="22" t="s">
        <v>142</v>
      </c>
      <c r="AY191" s="22" t="s">
        <v>134</v>
      </c>
      <c r="BE191" s="179">
        <f t="shared" si="14"/>
        <v>0</v>
      </c>
      <c r="BF191" s="179">
        <f t="shared" si="15"/>
        <v>0</v>
      </c>
      <c r="BG191" s="179">
        <f t="shared" si="16"/>
        <v>0</v>
      </c>
      <c r="BH191" s="179">
        <f t="shared" si="17"/>
        <v>0</v>
      </c>
      <c r="BI191" s="179">
        <f t="shared" si="18"/>
        <v>0</v>
      </c>
      <c r="BJ191" s="22" t="s">
        <v>142</v>
      </c>
      <c r="BK191" s="179">
        <f t="shared" si="19"/>
        <v>0</v>
      </c>
      <c r="BL191" s="22" t="s">
        <v>214</v>
      </c>
      <c r="BM191" s="22" t="s">
        <v>415</v>
      </c>
    </row>
    <row r="192" spans="2:65" s="1" customFormat="1" ht="20.399999999999999" customHeight="1">
      <c r="B192" s="167"/>
      <c r="C192" s="168" t="s">
        <v>416</v>
      </c>
      <c r="D192" s="168" t="s">
        <v>137</v>
      </c>
      <c r="E192" s="169" t="s">
        <v>417</v>
      </c>
      <c r="F192" s="170" t="s">
        <v>418</v>
      </c>
      <c r="G192" s="171" t="s">
        <v>148</v>
      </c>
      <c r="H192" s="172">
        <v>324</v>
      </c>
      <c r="I192" s="173"/>
      <c r="J192" s="174">
        <f t="shared" si="10"/>
        <v>0</v>
      </c>
      <c r="K192" s="170" t="s">
        <v>155</v>
      </c>
      <c r="L192" s="39"/>
      <c r="M192" s="175" t="s">
        <v>5</v>
      </c>
      <c r="N192" s="176" t="s">
        <v>44</v>
      </c>
      <c r="O192" s="40"/>
      <c r="P192" s="177">
        <f t="shared" si="11"/>
        <v>0</v>
      </c>
      <c r="Q192" s="177">
        <v>0</v>
      </c>
      <c r="R192" s="177">
        <f t="shared" si="12"/>
        <v>0</v>
      </c>
      <c r="S192" s="177">
        <v>2.9E-4</v>
      </c>
      <c r="T192" s="178">
        <f t="shared" si="13"/>
        <v>9.3960000000000002E-2</v>
      </c>
      <c r="AR192" s="22" t="s">
        <v>214</v>
      </c>
      <c r="AT192" s="22" t="s">
        <v>137</v>
      </c>
      <c r="AU192" s="22" t="s">
        <v>142</v>
      </c>
      <c r="AY192" s="22" t="s">
        <v>134</v>
      </c>
      <c r="BE192" s="179">
        <f t="shared" si="14"/>
        <v>0</v>
      </c>
      <c r="BF192" s="179">
        <f t="shared" si="15"/>
        <v>0</v>
      </c>
      <c r="BG192" s="179">
        <f t="shared" si="16"/>
        <v>0</v>
      </c>
      <c r="BH192" s="179">
        <f t="shared" si="17"/>
        <v>0</v>
      </c>
      <c r="BI192" s="179">
        <f t="shared" si="18"/>
        <v>0</v>
      </c>
      <c r="BJ192" s="22" t="s">
        <v>142</v>
      </c>
      <c r="BK192" s="179">
        <f t="shared" si="19"/>
        <v>0</v>
      </c>
      <c r="BL192" s="22" t="s">
        <v>214</v>
      </c>
      <c r="BM192" s="22" t="s">
        <v>419</v>
      </c>
    </row>
    <row r="193" spans="2:65" s="1" customFormat="1" ht="20.399999999999999" customHeight="1">
      <c r="B193" s="167"/>
      <c r="C193" s="168" t="s">
        <v>420</v>
      </c>
      <c r="D193" s="168" t="s">
        <v>137</v>
      </c>
      <c r="E193" s="169" t="s">
        <v>421</v>
      </c>
      <c r="F193" s="170" t="s">
        <v>422</v>
      </c>
      <c r="G193" s="171" t="s">
        <v>148</v>
      </c>
      <c r="H193" s="172">
        <v>723</v>
      </c>
      <c r="I193" s="173"/>
      <c r="J193" s="174">
        <f t="shared" si="10"/>
        <v>0</v>
      </c>
      <c r="K193" s="170" t="s">
        <v>5</v>
      </c>
      <c r="L193" s="39"/>
      <c r="M193" s="175" t="s">
        <v>5</v>
      </c>
      <c r="N193" s="176" t="s">
        <v>44</v>
      </c>
      <c r="O193" s="40"/>
      <c r="P193" s="177">
        <f t="shared" si="11"/>
        <v>0</v>
      </c>
      <c r="Q193" s="177">
        <v>4.3099999999999996E-3</v>
      </c>
      <c r="R193" s="177">
        <f t="shared" si="12"/>
        <v>3.1161299999999996</v>
      </c>
      <c r="S193" s="177">
        <v>0</v>
      </c>
      <c r="T193" s="178">
        <f t="shared" si="13"/>
        <v>0</v>
      </c>
      <c r="AR193" s="22" t="s">
        <v>214</v>
      </c>
      <c r="AT193" s="22" t="s">
        <v>137</v>
      </c>
      <c r="AU193" s="22" t="s">
        <v>142</v>
      </c>
      <c r="AY193" s="22" t="s">
        <v>134</v>
      </c>
      <c r="BE193" s="179">
        <f t="shared" si="14"/>
        <v>0</v>
      </c>
      <c r="BF193" s="179">
        <f t="shared" si="15"/>
        <v>0</v>
      </c>
      <c r="BG193" s="179">
        <f t="shared" si="16"/>
        <v>0</v>
      </c>
      <c r="BH193" s="179">
        <f t="shared" si="17"/>
        <v>0</v>
      </c>
      <c r="BI193" s="179">
        <f t="shared" si="18"/>
        <v>0</v>
      </c>
      <c r="BJ193" s="22" t="s">
        <v>142</v>
      </c>
      <c r="BK193" s="179">
        <f t="shared" si="19"/>
        <v>0</v>
      </c>
      <c r="BL193" s="22" t="s">
        <v>214</v>
      </c>
      <c r="BM193" s="22" t="s">
        <v>423</v>
      </c>
    </row>
    <row r="194" spans="2:65" s="11" customFormat="1">
      <c r="B194" s="180"/>
      <c r="D194" s="181" t="s">
        <v>144</v>
      </c>
      <c r="E194" s="182" t="s">
        <v>5</v>
      </c>
      <c r="F194" s="183" t="s">
        <v>424</v>
      </c>
      <c r="H194" s="184">
        <v>723</v>
      </c>
      <c r="I194" s="185"/>
      <c r="L194" s="180"/>
      <c r="M194" s="186"/>
      <c r="N194" s="187"/>
      <c r="O194" s="187"/>
      <c r="P194" s="187"/>
      <c r="Q194" s="187"/>
      <c r="R194" s="187"/>
      <c r="S194" s="187"/>
      <c r="T194" s="188"/>
      <c r="AT194" s="189" t="s">
        <v>144</v>
      </c>
      <c r="AU194" s="189" t="s">
        <v>142</v>
      </c>
      <c r="AV194" s="11" t="s">
        <v>142</v>
      </c>
      <c r="AW194" s="11" t="s">
        <v>35</v>
      </c>
      <c r="AX194" s="11" t="s">
        <v>24</v>
      </c>
      <c r="AY194" s="189" t="s">
        <v>134</v>
      </c>
    </row>
    <row r="195" spans="2:65" s="1" customFormat="1" ht="20.399999999999999" customHeight="1">
      <c r="B195" s="167"/>
      <c r="C195" s="168" t="s">
        <v>425</v>
      </c>
      <c r="D195" s="168" t="s">
        <v>137</v>
      </c>
      <c r="E195" s="169" t="s">
        <v>426</v>
      </c>
      <c r="F195" s="170" t="s">
        <v>427</v>
      </c>
      <c r="G195" s="171" t="s">
        <v>148</v>
      </c>
      <c r="H195" s="172">
        <v>47</v>
      </c>
      <c r="I195" s="173"/>
      <c r="J195" s="174">
        <f t="shared" ref="J195:J205" si="20">ROUND(I195*H195,2)</f>
        <v>0</v>
      </c>
      <c r="K195" s="170" t="s">
        <v>428</v>
      </c>
      <c r="L195" s="39"/>
      <c r="M195" s="175" t="s">
        <v>5</v>
      </c>
      <c r="N195" s="176" t="s">
        <v>44</v>
      </c>
      <c r="O195" s="40"/>
      <c r="P195" s="177">
        <f t="shared" ref="P195:P205" si="21">O195*H195</f>
        <v>0</v>
      </c>
      <c r="Q195" s="177">
        <v>9.6000000000000002E-4</v>
      </c>
      <c r="R195" s="177">
        <f t="shared" ref="R195:R205" si="22">Q195*H195</f>
        <v>4.512E-2</v>
      </c>
      <c r="S195" s="177">
        <v>0</v>
      </c>
      <c r="T195" s="178">
        <f t="shared" ref="T195:T205" si="23">S195*H195</f>
        <v>0</v>
      </c>
      <c r="AR195" s="22" t="s">
        <v>214</v>
      </c>
      <c r="AT195" s="22" t="s">
        <v>137</v>
      </c>
      <c r="AU195" s="22" t="s">
        <v>142</v>
      </c>
      <c r="AY195" s="22" t="s">
        <v>134</v>
      </c>
      <c r="BE195" s="179">
        <f t="shared" ref="BE195:BE205" si="24">IF(N195="základní",J195,0)</f>
        <v>0</v>
      </c>
      <c r="BF195" s="179">
        <f t="shared" ref="BF195:BF205" si="25">IF(N195="snížená",J195,0)</f>
        <v>0</v>
      </c>
      <c r="BG195" s="179">
        <f t="shared" ref="BG195:BG205" si="26">IF(N195="zákl. přenesená",J195,0)</f>
        <v>0</v>
      </c>
      <c r="BH195" s="179">
        <f t="shared" ref="BH195:BH205" si="27">IF(N195="sníž. přenesená",J195,0)</f>
        <v>0</v>
      </c>
      <c r="BI195" s="179">
        <f t="shared" ref="BI195:BI205" si="28">IF(N195="nulová",J195,0)</f>
        <v>0</v>
      </c>
      <c r="BJ195" s="22" t="s">
        <v>142</v>
      </c>
      <c r="BK195" s="179">
        <f t="shared" ref="BK195:BK205" si="29">ROUND(I195*H195,2)</f>
        <v>0</v>
      </c>
      <c r="BL195" s="22" t="s">
        <v>214</v>
      </c>
      <c r="BM195" s="22" t="s">
        <v>429</v>
      </c>
    </row>
    <row r="196" spans="2:65" s="1" customFormat="1" ht="20.399999999999999" customHeight="1">
      <c r="B196" s="167"/>
      <c r="C196" s="168" t="s">
        <v>430</v>
      </c>
      <c r="D196" s="168" t="s">
        <v>137</v>
      </c>
      <c r="E196" s="169" t="s">
        <v>431</v>
      </c>
      <c r="F196" s="170" t="s">
        <v>432</v>
      </c>
      <c r="G196" s="171" t="s">
        <v>148</v>
      </c>
      <c r="H196" s="172">
        <v>156</v>
      </c>
      <c r="I196" s="173"/>
      <c r="J196" s="174">
        <f t="shared" si="20"/>
        <v>0</v>
      </c>
      <c r="K196" s="170" t="s">
        <v>5</v>
      </c>
      <c r="L196" s="39"/>
      <c r="M196" s="175" t="s">
        <v>5</v>
      </c>
      <c r="N196" s="176" t="s">
        <v>44</v>
      </c>
      <c r="O196" s="40"/>
      <c r="P196" s="177">
        <f t="shared" si="21"/>
        <v>0</v>
      </c>
      <c r="Q196" s="177">
        <v>1.303E-2</v>
      </c>
      <c r="R196" s="177">
        <f t="shared" si="22"/>
        <v>2.03268</v>
      </c>
      <c r="S196" s="177">
        <v>0</v>
      </c>
      <c r="T196" s="178">
        <f t="shared" si="23"/>
        <v>0</v>
      </c>
      <c r="AR196" s="22" t="s">
        <v>214</v>
      </c>
      <c r="AT196" s="22" t="s">
        <v>137</v>
      </c>
      <c r="AU196" s="22" t="s">
        <v>142</v>
      </c>
      <c r="AY196" s="22" t="s">
        <v>134</v>
      </c>
      <c r="BE196" s="179">
        <f t="shared" si="24"/>
        <v>0</v>
      </c>
      <c r="BF196" s="179">
        <f t="shared" si="25"/>
        <v>0</v>
      </c>
      <c r="BG196" s="179">
        <f t="shared" si="26"/>
        <v>0</v>
      </c>
      <c r="BH196" s="179">
        <f t="shared" si="27"/>
        <v>0</v>
      </c>
      <c r="BI196" s="179">
        <f t="shared" si="28"/>
        <v>0</v>
      </c>
      <c r="BJ196" s="22" t="s">
        <v>142</v>
      </c>
      <c r="BK196" s="179">
        <f t="shared" si="29"/>
        <v>0</v>
      </c>
      <c r="BL196" s="22" t="s">
        <v>214</v>
      </c>
      <c r="BM196" s="22" t="s">
        <v>433</v>
      </c>
    </row>
    <row r="197" spans="2:65" s="1" customFormat="1" ht="20.399999999999999" customHeight="1">
      <c r="B197" s="167"/>
      <c r="C197" s="168" t="s">
        <v>434</v>
      </c>
      <c r="D197" s="168" t="s">
        <v>137</v>
      </c>
      <c r="E197" s="169" t="s">
        <v>435</v>
      </c>
      <c r="F197" s="170" t="s">
        <v>436</v>
      </c>
      <c r="G197" s="171" t="s">
        <v>148</v>
      </c>
      <c r="H197" s="172">
        <v>222</v>
      </c>
      <c r="I197" s="173"/>
      <c r="J197" s="174">
        <f t="shared" si="20"/>
        <v>0</v>
      </c>
      <c r="K197" s="170" t="s">
        <v>5</v>
      </c>
      <c r="L197" s="39"/>
      <c r="M197" s="175" t="s">
        <v>5</v>
      </c>
      <c r="N197" s="176" t="s">
        <v>44</v>
      </c>
      <c r="O197" s="40"/>
      <c r="P197" s="177">
        <f t="shared" si="21"/>
        <v>0</v>
      </c>
      <c r="Q197" s="177">
        <v>1.4290000000000001E-2</v>
      </c>
      <c r="R197" s="177">
        <f t="shared" si="22"/>
        <v>3.17238</v>
      </c>
      <c r="S197" s="177">
        <v>0</v>
      </c>
      <c r="T197" s="178">
        <f t="shared" si="23"/>
        <v>0</v>
      </c>
      <c r="AR197" s="22" t="s">
        <v>214</v>
      </c>
      <c r="AT197" s="22" t="s">
        <v>137</v>
      </c>
      <c r="AU197" s="22" t="s">
        <v>142</v>
      </c>
      <c r="AY197" s="22" t="s">
        <v>134</v>
      </c>
      <c r="BE197" s="179">
        <f t="shared" si="24"/>
        <v>0</v>
      </c>
      <c r="BF197" s="179">
        <f t="shared" si="25"/>
        <v>0</v>
      </c>
      <c r="BG197" s="179">
        <f t="shared" si="26"/>
        <v>0</v>
      </c>
      <c r="BH197" s="179">
        <f t="shared" si="27"/>
        <v>0</v>
      </c>
      <c r="BI197" s="179">
        <f t="shared" si="28"/>
        <v>0</v>
      </c>
      <c r="BJ197" s="22" t="s">
        <v>142</v>
      </c>
      <c r="BK197" s="179">
        <f t="shared" si="29"/>
        <v>0</v>
      </c>
      <c r="BL197" s="22" t="s">
        <v>214</v>
      </c>
      <c r="BM197" s="22" t="s">
        <v>437</v>
      </c>
    </row>
    <row r="198" spans="2:65" s="1" customFormat="1" ht="20.399999999999999" customHeight="1">
      <c r="B198" s="167"/>
      <c r="C198" s="168" t="s">
        <v>438</v>
      </c>
      <c r="D198" s="168" t="s">
        <v>137</v>
      </c>
      <c r="E198" s="169" t="s">
        <v>439</v>
      </c>
      <c r="F198" s="170" t="s">
        <v>440</v>
      </c>
      <c r="G198" s="171" t="s">
        <v>148</v>
      </c>
      <c r="H198" s="172">
        <v>102</v>
      </c>
      <c r="I198" s="173"/>
      <c r="J198" s="174">
        <f t="shared" si="20"/>
        <v>0</v>
      </c>
      <c r="K198" s="170" t="s">
        <v>5</v>
      </c>
      <c r="L198" s="39"/>
      <c r="M198" s="175" t="s">
        <v>5</v>
      </c>
      <c r="N198" s="176" t="s">
        <v>44</v>
      </c>
      <c r="O198" s="40"/>
      <c r="P198" s="177">
        <f t="shared" si="21"/>
        <v>0</v>
      </c>
      <c r="Q198" s="177">
        <v>1.4290000000000001E-2</v>
      </c>
      <c r="R198" s="177">
        <f t="shared" si="22"/>
        <v>1.4575800000000001</v>
      </c>
      <c r="S198" s="177">
        <v>0</v>
      </c>
      <c r="T198" s="178">
        <f t="shared" si="23"/>
        <v>0</v>
      </c>
      <c r="AR198" s="22" t="s">
        <v>214</v>
      </c>
      <c r="AT198" s="22" t="s">
        <v>137</v>
      </c>
      <c r="AU198" s="22" t="s">
        <v>142</v>
      </c>
      <c r="AY198" s="22" t="s">
        <v>134</v>
      </c>
      <c r="BE198" s="179">
        <f t="shared" si="24"/>
        <v>0</v>
      </c>
      <c r="BF198" s="179">
        <f t="shared" si="25"/>
        <v>0</v>
      </c>
      <c r="BG198" s="179">
        <f t="shared" si="26"/>
        <v>0</v>
      </c>
      <c r="BH198" s="179">
        <f t="shared" si="27"/>
        <v>0</v>
      </c>
      <c r="BI198" s="179">
        <f t="shared" si="28"/>
        <v>0</v>
      </c>
      <c r="BJ198" s="22" t="s">
        <v>142</v>
      </c>
      <c r="BK198" s="179">
        <f t="shared" si="29"/>
        <v>0</v>
      </c>
      <c r="BL198" s="22" t="s">
        <v>214</v>
      </c>
      <c r="BM198" s="22" t="s">
        <v>441</v>
      </c>
    </row>
    <row r="199" spans="2:65" s="1" customFormat="1" ht="28.8" customHeight="1">
      <c r="B199" s="167"/>
      <c r="C199" s="168" t="s">
        <v>442</v>
      </c>
      <c r="D199" s="168" t="s">
        <v>137</v>
      </c>
      <c r="E199" s="169" t="s">
        <v>443</v>
      </c>
      <c r="F199" s="170" t="s">
        <v>444</v>
      </c>
      <c r="G199" s="171" t="s">
        <v>154</v>
      </c>
      <c r="H199" s="172">
        <v>12</v>
      </c>
      <c r="I199" s="173"/>
      <c r="J199" s="174">
        <f t="shared" si="20"/>
        <v>0</v>
      </c>
      <c r="K199" s="170" t="s">
        <v>428</v>
      </c>
      <c r="L199" s="39"/>
      <c r="M199" s="175" t="s">
        <v>5</v>
      </c>
      <c r="N199" s="176" t="s">
        <v>44</v>
      </c>
      <c r="O199" s="40"/>
      <c r="P199" s="177">
        <f t="shared" si="21"/>
        <v>0</v>
      </c>
      <c r="Q199" s="177">
        <v>8.0999999999999996E-4</v>
      </c>
      <c r="R199" s="177">
        <f t="shared" si="22"/>
        <v>9.7199999999999995E-3</v>
      </c>
      <c r="S199" s="177">
        <v>0</v>
      </c>
      <c r="T199" s="178">
        <f t="shared" si="23"/>
        <v>0</v>
      </c>
      <c r="AR199" s="22" t="s">
        <v>214</v>
      </c>
      <c r="AT199" s="22" t="s">
        <v>137</v>
      </c>
      <c r="AU199" s="22" t="s">
        <v>142</v>
      </c>
      <c r="AY199" s="22" t="s">
        <v>134</v>
      </c>
      <c r="BE199" s="179">
        <f t="shared" si="24"/>
        <v>0</v>
      </c>
      <c r="BF199" s="179">
        <f t="shared" si="25"/>
        <v>0</v>
      </c>
      <c r="BG199" s="179">
        <f t="shared" si="26"/>
        <v>0</v>
      </c>
      <c r="BH199" s="179">
        <f t="shared" si="27"/>
        <v>0</v>
      </c>
      <c r="BI199" s="179">
        <f t="shared" si="28"/>
        <v>0</v>
      </c>
      <c r="BJ199" s="22" t="s">
        <v>142</v>
      </c>
      <c r="BK199" s="179">
        <f t="shared" si="29"/>
        <v>0</v>
      </c>
      <c r="BL199" s="22" t="s">
        <v>214</v>
      </c>
      <c r="BM199" s="22" t="s">
        <v>445</v>
      </c>
    </row>
    <row r="200" spans="2:65" s="1" customFormat="1" ht="28.8" customHeight="1">
      <c r="B200" s="167"/>
      <c r="C200" s="168" t="s">
        <v>446</v>
      </c>
      <c r="D200" s="168" t="s">
        <v>137</v>
      </c>
      <c r="E200" s="169" t="s">
        <v>447</v>
      </c>
      <c r="F200" s="170" t="s">
        <v>448</v>
      </c>
      <c r="G200" s="171" t="s">
        <v>154</v>
      </c>
      <c r="H200" s="172">
        <v>6</v>
      </c>
      <c r="I200" s="173"/>
      <c r="J200" s="174">
        <f t="shared" si="20"/>
        <v>0</v>
      </c>
      <c r="K200" s="170" t="s">
        <v>428</v>
      </c>
      <c r="L200" s="39"/>
      <c r="M200" s="175" t="s">
        <v>5</v>
      </c>
      <c r="N200" s="176" t="s">
        <v>44</v>
      </c>
      <c r="O200" s="40"/>
      <c r="P200" s="177">
        <f t="shared" si="21"/>
        <v>0</v>
      </c>
      <c r="Q200" s="177">
        <v>1.4499999999999999E-3</v>
      </c>
      <c r="R200" s="177">
        <f t="shared" si="22"/>
        <v>8.6999999999999994E-3</v>
      </c>
      <c r="S200" s="177">
        <v>0</v>
      </c>
      <c r="T200" s="178">
        <f t="shared" si="23"/>
        <v>0</v>
      </c>
      <c r="AR200" s="22" t="s">
        <v>214</v>
      </c>
      <c r="AT200" s="22" t="s">
        <v>137</v>
      </c>
      <c r="AU200" s="22" t="s">
        <v>142</v>
      </c>
      <c r="AY200" s="22" t="s">
        <v>134</v>
      </c>
      <c r="BE200" s="179">
        <f t="shared" si="24"/>
        <v>0</v>
      </c>
      <c r="BF200" s="179">
        <f t="shared" si="25"/>
        <v>0</v>
      </c>
      <c r="BG200" s="179">
        <f t="shared" si="26"/>
        <v>0</v>
      </c>
      <c r="BH200" s="179">
        <f t="shared" si="27"/>
        <v>0</v>
      </c>
      <c r="BI200" s="179">
        <f t="shared" si="28"/>
        <v>0</v>
      </c>
      <c r="BJ200" s="22" t="s">
        <v>142</v>
      </c>
      <c r="BK200" s="179">
        <f t="shared" si="29"/>
        <v>0</v>
      </c>
      <c r="BL200" s="22" t="s">
        <v>214</v>
      </c>
      <c r="BM200" s="22" t="s">
        <v>449</v>
      </c>
    </row>
    <row r="201" spans="2:65" s="1" customFormat="1" ht="28.8" customHeight="1">
      <c r="B201" s="167"/>
      <c r="C201" s="168" t="s">
        <v>450</v>
      </c>
      <c r="D201" s="168" t="s">
        <v>137</v>
      </c>
      <c r="E201" s="169" t="s">
        <v>451</v>
      </c>
      <c r="F201" s="170" t="s">
        <v>452</v>
      </c>
      <c r="G201" s="171" t="s">
        <v>154</v>
      </c>
      <c r="H201" s="172">
        <v>6</v>
      </c>
      <c r="I201" s="173"/>
      <c r="J201" s="174">
        <f t="shared" si="20"/>
        <v>0</v>
      </c>
      <c r="K201" s="170" t="s">
        <v>199</v>
      </c>
      <c r="L201" s="39"/>
      <c r="M201" s="175" t="s">
        <v>5</v>
      </c>
      <c r="N201" s="176" t="s">
        <v>44</v>
      </c>
      <c r="O201" s="40"/>
      <c r="P201" s="177">
        <f t="shared" si="21"/>
        <v>0</v>
      </c>
      <c r="Q201" s="177">
        <v>2.1800000000000001E-3</v>
      </c>
      <c r="R201" s="177">
        <f t="shared" si="22"/>
        <v>1.3080000000000001E-2</v>
      </c>
      <c r="S201" s="177">
        <v>0</v>
      </c>
      <c r="T201" s="178">
        <f t="shared" si="23"/>
        <v>0</v>
      </c>
      <c r="AR201" s="22" t="s">
        <v>214</v>
      </c>
      <c r="AT201" s="22" t="s">
        <v>137</v>
      </c>
      <c r="AU201" s="22" t="s">
        <v>142</v>
      </c>
      <c r="AY201" s="22" t="s">
        <v>134</v>
      </c>
      <c r="BE201" s="179">
        <f t="shared" si="24"/>
        <v>0</v>
      </c>
      <c r="BF201" s="179">
        <f t="shared" si="25"/>
        <v>0</v>
      </c>
      <c r="BG201" s="179">
        <f t="shared" si="26"/>
        <v>0</v>
      </c>
      <c r="BH201" s="179">
        <f t="shared" si="27"/>
        <v>0</v>
      </c>
      <c r="BI201" s="179">
        <f t="shared" si="28"/>
        <v>0</v>
      </c>
      <c r="BJ201" s="22" t="s">
        <v>142</v>
      </c>
      <c r="BK201" s="179">
        <f t="shared" si="29"/>
        <v>0</v>
      </c>
      <c r="BL201" s="22" t="s">
        <v>214</v>
      </c>
      <c r="BM201" s="22" t="s">
        <v>453</v>
      </c>
    </row>
    <row r="202" spans="2:65" s="1" customFormat="1" ht="28.8" customHeight="1">
      <c r="B202" s="167"/>
      <c r="C202" s="168" t="s">
        <v>454</v>
      </c>
      <c r="D202" s="168" t="s">
        <v>137</v>
      </c>
      <c r="E202" s="169" t="s">
        <v>455</v>
      </c>
      <c r="F202" s="170" t="s">
        <v>456</v>
      </c>
      <c r="G202" s="171" t="s">
        <v>154</v>
      </c>
      <c r="H202" s="172">
        <v>18</v>
      </c>
      <c r="I202" s="173"/>
      <c r="J202" s="174">
        <f t="shared" si="20"/>
        <v>0</v>
      </c>
      <c r="K202" s="170" t="s">
        <v>5</v>
      </c>
      <c r="L202" s="39"/>
      <c r="M202" s="175" t="s">
        <v>5</v>
      </c>
      <c r="N202" s="176" t="s">
        <v>44</v>
      </c>
      <c r="O202" s="40"/>
      <c r="P202" s="177">
        <f t="shared" si="21"/>
        <v>0</v>
      </c>
      <c r="Q202" s="177">
        <v>8.0000000000000007E-5</v>
      </c>
      <c r="R202" s="177">
        <f t="shared" si="22"/>
        <v>1.4400000000000001E-3</v>
      </c>
      <c r="S202" s="177">
        <v>0</v>
      </c>
      <c r="T202" s="178">
        <f t="shared" si="23"/>
        <v>0</v>
      </c>
      <c r="AR202" s="22" t="s">
        <v>214</v>
      </c>
      <c r="AT202" s="22" t="s">
        <v>137</v>
      </c>
      <c r="AU202" s="22" t="s">
        <v>142</v>
      </c>
      <c r="AY202" s="22" t="s">
        <v>134</v>
      </c>
      <c r="BE202" s="179">
        <f t="shared" si="24"/>
        <v>0</v>
      </c>
      <c r="BF202" s="179">
        <f t="shared" si="25"/>
        <v>0</v>
      </c>
      <c r="BG202" s="179">
        <f t="shared" si="26"/>
        <v>0</v>
      </c>
      <c r="BH202" s="179">
        <f t="shared" si="27"/>
        <v>0</v>
      </c>
      <c r="BI202" s="179">
        <f t="shared" si="28"/>
        <v>0</v>
      </c>
      <c r="BJ202" s="22" t="s">
        <v>142</v>
      </c>
      <c r="BK202" s="179">
        <f t="shared" si="29"/>
        <v>0</v>
      </c>
      <c r="BL202" s="22" t="s">
        <v>214</v>
      </c>
      <c r="BM202" s="22" t="s">
        <v>457</v>
      </c>
    </row>
    <row r="203" spans="2:65" s="1" customFormat="1" ht="28.8" customHeight="1">
      <c r="B203" s="167"/>
      <c r="C203" s="168" t="s">
        <v>458</v>
      </c>
      <c r="D203" s="168" t="s">
        <v>137</v>
      </c>
      <c r="E203" s="169" t="s">
        <v>459</v>
      </c>
      <c r="F203" s="170" t="s">
        <v>460</v>
      </c>
      <c r="G203" s="171" t="s">
        <v>154</v>
      </c>
      <c r="H203" s="172">
        <v>9</v>
      </c>
      <c r="I203" s="173"/>
      <c r="J203" s="174">
        <f t="shared" si="20"/>
        <v>0</v>
      </c>
      <c r="K203" s="170" t="s">
        <v>5</v>
      </c>
      <c r="L203" s="39"/>
      <c r="M203" s="175" t="s">
        <v>5</v>
      </c>
      <c r="N203" s="176" t="s">
        <v>44</v>
      </c>
      <c r="O203" s="40"/>
      <c r="P203" s="177">
        <f t="shared" si="21"/>
        <v>0</v>
      </c>
      <c r="Q203" s="177">
        <v>8.0000000000000007E-5</v>
      </c>
      <c r="R203" s="177">
        <f t="shared" si="22"/>
        <v>7.2000000000000005E-4</v>
      </c>
      <c r="S203" s="177">
        <v>0</v>
      </c>
      <c r="T203" s="178">
        <f t="shared" si="23"/>
        <v>0</v>
      </c>
      <c r="AR203" s="22" t="s">
        <v>214</v>
      </c>
      <c r="AT203" s="22" t="s">
        <v>137</v>
      </c>
      <c r="AU203" s="22" t="s">
        <v>142</v>
      </c>
      <c r="AY203" s="22" t="s">
        <v>134</v>
      </c>
      <c r="BE203" s="179">
        <f t="shared" si="24"/>
        <v>0</v>
      </c>
      <c r="BF203" s="179">
        <f t="shared" si="25"/>
        <v>0</v>
      </c>
      <c r="BG203" s="179">
        <f t="shared" si="26"/>
        <v>0</v>
      </c>
      <c r="BH203" s="179">
        <f t="shared" si="27"/>
        <v>0</v>
      </c>
      <c r="BI203" s="179">
        <f t="shared" si="28"/>
        <v>0</v>
      </c>
      <c r="BJ203" s="22" t="s">
        <v>142</v>
      </c>
      <c r="BK203" s="179">
        <f t="shared" si="29"/>
        <v>0</v>
      </c>
      <c r="BL203" s="22" t="s">
        <v>214</v>
      </c>
      <c r="BM203" s="22" t="s">
        <v>461</v>
      </c>
    </row>
    <row r="204" spans="2:65" s="1" customFormat="1" ht="28.8" customHeight="1">
      <c r="B204" s="167"/>
      <c r="C204" s="168" t="s">
        <v>462</v>
      </c>
      <c r="D204" s="168" t="s">
        <v>137</v>
      </c>
      <c r="E204" s="169" t="s">
        <v>463</v>
      </c>
      <c r="F204" s="170" t="s">
        <v>464</v>
      </c>
      <c r="G204" s="171" t="s">
        <v>154</v>
      </c>
      <c r="H204" s="172">
        <v>9</v>
      </c>
      <c r="I204" s="173"/>
      <c r="J204" s="174">
        <f t="shared" si="20"/>
        <v>0</v>
      </c>
      <c r="K204" s="170" t="s">
        <v>5</v>
      </c>
      <c r="L204" s="39"/>
      <c r="M204" s="175" t="s">
        <v>5</v>
      </c>
      <c r="N204" s="176" t="s">
        <v>44</v>
      </c>
      <c r="O204" s="40"/>
      <c r="P204" s="177">
        <f t="shared" si="21"/>
        <v>0</v>
      </c>
      <c r="Q204" s="177">
        <v>8.0000000000000007E-5</v>
      </c>
      <c r="R204" s="177">
        <f t="shared" si="22"/>
        <v>7.2000000000000005E-4</v>
      </c>
      <c r="S204" s="177">
        <v>0</v>
      </c>
      <c r="T204" s="178">
        <f t="shared" si="23"/>
        <v>0</v>
      </c>
      <c r="AR204" s="22" t="s">
        <v>214</v>
      </c>
      <c r="AT204" s="22" t="s">
        <v>137</v>
      </c>
      <c r="AU204" s="22" t="s">
        <v>142</v>
      </c>
      <c r="AY204" s="22" t="s">
        <v>134</v>
      </c>
      <c r="BE204" s="179">
        <f t="shared" si="24"/>
        <v>0</v>
      </c>
      <c r="BF204" s="179">
        <f t="shared" si="25"/>
        <v>0</v>
      </c>
      <c r="BG204" s="179">
        <f t="shared" si="26"/>
        <v>0</v>
      </c>
      <c r="BH204" s="179">
        <f t="shared" si="27"/>
        <v>0</v>
      </c>
      <c r="BI204" s="179">
        <f t="shared" si="28"/>
        <v>0</v>
      </c>
      <c r="BJ204" s="22" t="s">
        <v>142</v>
      </c>
      <c r="BK204" s="179">
        <f t="shared" si="29"/>
        <v>0</v>
      </c>
      <c r="BL204" s="22" t="s">
        <v>214</v>
      </c>
      <c r="BM204" s="22" t="s">
        <v>465</v>
      </c>
    </row>
    <row r="205" spans="2:65" s="1" customFormat="1" ht="20.399999999999999" customHeight="1">
      <c r="B205" s="167"/>
      <c r="C205" s="168" t="s">
        <v>466</v>
      </c>
      <c r="D205" s="168" t="s">
        <v>137</v>
      </c>
      <c r="E205" s="169" t="s">
        <v>467</v>
      </c>
      <c r="F205" s="170" t="s">
        <v>468</v>
      </c>
      <c r="G205" s="171" t="s">
        <v>154</v>
      </c>
      <c r="H205" s="172">
        <v>264</v>
      </c>
      <c r="I205" s="173"/>
      <c r="J205" s="174">
        <f t="shared" si="20"/>
        <v>0</v>
      </c>
      <c r="K205" s="170" t="s">
        <v>5</v>
      </c>
      <c r="L205" s="39"/>
      <c r="M205" s="175" t="s">
        <v>5</v>
      </c>
      <c r="N205" s="176" t="s">
        <v>44</v>
      </c>
      <c r="O205" s="40"/>
      <c r="P205" s="177">
        <f t="shared" si="21"/>
        <v>0</v>
      </c>
      <c r="Q205" s="177">
        <v>1.2999999999999999E-4</v>
      </c>
      <c r="R205" s="177">
        <f t="shared" si="22"/>
        <v>3.4319999999999996E-2</v>
      </c>
      <c r="S205" s="177">
        <v>0</v>
      </c>
      <c r="T205" s="178">
        <f t="shared" si="23"/>
        <v>0</v>
      </c>
      <c r="AR205" s="22" t="s">
        <v>214</v>
      </c>
      <c r="AT205" s="22" t="s">
        <v>137</v>
      </c>
      <c r="AU205" s="22" t="s">
        <v>142</v>
      </c>
      <c r="AY205" s="22" t="s">
        <v>134</v>
      </c>
      <c r="BE205" s="179">
        <f t="shared" si="24"/>
        <v>0</v>
      </c>
      <c r="BF205" s="179">
        <f t="shared" si="25"/>
        <v>0</v>
      </c>
      <c r="BG205" s="179">
        <f t="shared" si="26"/>
        <v>0</v>
      </c>
      <c r="BH205" s="179">
        <f t="shared" si="27"/>
        <v>0</v>
      </c>
      <c r="BI205" s="179">
        <f t="shared" si="28"/>
        <v>0</v>
      </c>
      <c r="BJ205" s="22" t="s">
        <v>142</v>
      </c>
      <c r="BK205" s="179">
        <f t="shared" si="29"/>
        <v>0</v>
      </c>
      <c r="BL205" s="22" t="s">
        <v>214</v>
      </c>
      <c r="BM205" s="22" t="s">
        <v>469</v>
      </c>
    </row>
    <row r="206" spans="2:65" s="11" customFormat="1">
      <c r="B206" s="180"/>
      <c r="D206" s="181" t="s">
        <v>144</v>
      </c>
      <c r="E206" s="182" t="s">
        <v>5</v>
      </c>
      <c r="F206" s="183" t="s">
        <v>470</v>
      </c>
      <c r="H206" s="184">
        <v>264</v>
      </c>
      <c r="I206" s="185"/>
      <c r="L206" s="180"/>
      <c r="M206" s="186"/>
      <c r="N206" s="187"/>
      <c r="O206" s="187"/>
      <c r="P206" s="187"/>
      <c r="Q206" s="187"/>
      <c r="R206" s="187"/>
      <c r="S206" s="187"/>
      <c r="T206" s="188"/>
      <c r="AT206" s="189" t="s">
        <v>144</v>
      </c>
      <c r="AU206" s="189" t="s">
        <v>142</v>
      </c>
      <c r="AV206" s="11" t="s">
        <v>142</v>
      </c>
      <c r="AW206" s="11" t="s">
        <v>35</v>
      </c>
      <c r="AX206" s="11" t="s">
        <v>24</v>
      </c>
      <c r="AY206" s="189" t="s">
        <v>134</v>
      </c>
    </row>
    <row r="207" spans="2:65" s="1" customFormat="1" ht="20.399999999999999" customHeight="1">
      <c r="B207" s="167"/>
      <c r="C207" s="168" t="s">
        <v>471</v>
      </c>
      <c r="D207" s="168" t="s">
        <v>137</v>
      </c>
      <c r="E207" s="169" t="s">
        <v>472</v>
      </c>
      <c r="F207" s="170" t="s">
        <v>473</v>
      </c>
      <c r="G207" s="171" t="s">
        <v>154</v>
      </c>
      <c r="H207" s="172">
        <v>112</v>
      </c>
      <c r="I207" s="173"/>
      <c r="J207" s="174">
        <f>ROUND(I207*H207,2)</f>
        <v>0</v>
      </c>
      <c r="K207" s="170" t="s">
        <v>155</v>
      </c>
      <c r="L207" s="39"/>
      <c r="M207" s="175" t="s">
        <v>5</v>
      </c>
      <c r="N207" s="176" t="s">
        <v>44</v>
      </c>
      <c r="O207" s="40"/>
      <c r="P207" s="177">
        <f>O207*H207</f>
        <v>0</v>
      </c>
      <c r="Q207" s="177">
        <v>9.1E-4</v>
      </c>
      <c r="R207" s="177">
        <f>Q207*H207</f>
        <v>0.10192</v>
      </c>
      <c r="S207" s="177">
        <v>0</v>
      </c>
      <c r="T207" s="178">
        <f>S207*H207</f>
        <v>0</v>
      </c>
      <c r="AR207" s="22" t="s">
        <v>214</v>
      </c>
      <c r="AT207" s="22" t="s">
        <v>137</v>
      </c>
      <c r="AU207" s="22" t="s">
        <v>142</v>
      </c>
      <c r="AY207" s="22" t="s">
        <v>134</v>
      </c>
      <c r="BE207" s="179">
        <f>IF(N207="základní",J207,0)</f>
        <v>0</v>
      </c>
      <c r="BF207" s="179">
        <f>IF(N207="snížená",J207,0)</f>
        <v>0</v>
      </c>
      <c r="BG207" s="179">
        <f>IF(N207="zákl. přenesená",J207,0)</f>
        <v>0</v>
      </c>
      <c r="BH207" s="179">
        <f>IF(N207="sníž. přenesená",J207,0)</f>
        <v>0</v>
      </c>
      <c r="BI207" s="179">
        <f>IF(N207="nulová",J207,0)</f>
        <v>0</v>
      </c>
      <c r="BJ207" s="22" t="s">
        <v>142</v>
      </c>
      <c r="BK207" s="179">
        <f>ROUND(I207*H207,2)</f>
        <v>0</v>
      </c>
      <c r="BL207" s="22" t="s">
        <v>214</v>
      </c>
      <c r="BM207" s="22" t="s">
        <v>474</v>
      </c>
    </row>
    <row r="208" spans="2:65" s="11" customFormat="1">
      <c r="B208" s="180"/>
      <c r="D208" s="181" t="s">
        <v>144</v>
      </c>
      <c r="E208" s="182" t="s">
        <v>5</v>
      </c>
      <c r="F208" s="183" t="s">
        <v>475</v>
      </c>
      <c r="H208" s="184">
        <v>112</v>
      </c>
      <c r="I208" s="185"/>
      <c r="L208" s="180"/>
      <c r="M208" s="186"/>
      <c r="N208" s="187"/>
      <c r="O208" s="187"/>
      <c r="P208" s="187"/>
      <c r="Q208" s="187"/>
      <c r="R208" s="187"/>
      <c r="S208" s="187"/>
      <c r="T208" s="188"/>
      <c r="AT208" s="189" t="s">
        <v>144</v>
      </c>
      <c r="AU208" s="189" t="s">
        <v>142</v>
      </c>
      <c r="AV208" s="11" t="s">
        <v>142</v>
      </c>
      <c r="AW208" s="11" t="s">
        <v>35</v>
      </c>
      <c r="AX208" s="11" t="s">
        <v>24</v>
      </c>
      <c r="AY208" s="189" t="s">
        <v>134</v>
      </c>
    </row>
    <row r="209" spans="2:65" s="1" customFormat="1" ht="20.399999999999999" customHeight="1">
      <c r="B209" s="167"/>
      <c r="C209" s="168" t="s">
        <v>476</v>
      </c>
      <c r="D209" s="168" t="s">
        <v>137</v>
      </c>
      <c r="E209" s="169" t="s">
        <v>477</v>
      </c>
      <c r="F209" s="170" t="s">
        <v>478</v>
      </c>
      <c r="G209" s="171" t="s">
        <v>148</v>
      </c>
      <c r="H209" s="172">
        <v>723</v>
      </c>
      <c r="I209" s="173"/>
      <c r="J209" s="174">
        <f t="shared" ref="J209:J215" si="30">ROUND(I209*H209,2)</f>
        <v>0</v>
      </c>
      <c r="K209" s="170" t="s">
        <v>5</v>
      </c>
      <c r="L209" s="39"/>
      <c r="M209" s="175" t="s">
        <v>5</v>
      </c>
      <c r="N209" s="176" t="s">
        <v>44</v>
      </c>
      <c r="O209" s="40"/>
      <c r="P209" s="177">
        <f t="shared" ref="P209:P215" si="31">O209*H209</f>
        <v>0</v>
      </c>
      <c r="Q209" s="177">
        <v>3.0000000000000001E-5</v>
      </c>
      <c r="R209" s="177">
        <f t="shared" ref="R209:R215" si="32">Q209*H209</f>
        <v>2.1690000000000001E-2</v>
      </c>
      <c r="S209" s="177">
        <v>0</v>
      </c>
      <c r="T209" s="178">
        <f t="shared" ref="T209:T215" si="33">S209*H209</f>
        <v>0</v>
      </c>
      <c r="AR209" s="22" t="s">
        <v>214</v>
      </c>
      <c r="AT209" s="22" t="s">
        <v>137</v>
      </c>
      <c r="AU209" s="22" t="s">
        <v>142</v>
      </c>
      <c r="AY209" s="22" t="s">
        <v>134</v>
      </c>
      <c r="BE209" s="179">
        <f t="shared" ref="BE209:BE215" si="34">IF(N209="základní",J209,0)</f>
        <v>0</v>
      </c>
      <c r="BF209" s="179">
        <f t="shared" ref="BF209:BF215" si="35">IF(N209="snížená",J209,0)</f>
        <v>0</v>
      </c>
      <c r="BG209" s="179">
        <f t="shared" ref="BG209:BG215" si="36">IF(N209="zákl. přenesená",J209,0)</f>
        <v>0</v>
      </c>
      <c r="BH209" s="179">
        <f t="shared" ref="BH209:BH215" si="37">IF(N209="sníž. přenesená",J209,0)</f>
        <v>0</v>
      </c>
      <c r="BI209" s="179">
        <f t="shared" ref="BI209:BI215" si="38">IF(N209="nulová",J209,0)</f>
        <v>0</v>
      </c>
      <c r="BJ209" s="22" t="s">
        <v>142</v>
      </c>
      <c r="BK209" s="179">
        <f t="shared" ref="BK209:BK215" si="39">ROUND(I209*H209,2)</f>
        <v>0</v>
      </c>
      <c r="BL209" s="22" t="s">
        <v>214</v>
      </c>
      <c r="BM209" s="22" t="s">
        <v>479</v>
      </c>
    </row>
    <row r="210" spans="2:65" s="1" customFormat="1" ht="20.399999999999999" customHeight="1">
      <c r="B210" s="167"/>
      <c r="C210" s="168" t="s">
        <v>480</v>
      </c>
      <c r="D210" s="168" t="s">
        <v>137</v>
      </c>
      <c r="E210" s="169" t="s">
        <v>481</v>
      </c>
      <c r="F210" s="170" t="s">
        <v>482</v>
      </c>
      <c r="G210" s="171" t="s">
        <v>148</v>
      </c>
      <c r="H210" s="172">
        <v>47</v>
      </c>
      <c r="I210" s="173"/>
      <c r="J210" s="174">
        <f t="shared" si="30"/>
        <v>0</v>
      </c>
      <c r="K210" s="170" t="s">
        <v>5</v>
      </c>
      <c r="L210" s="39"/>
      <c r="M210" s="175" t="s">
        <v>5</v>
      </c>
      <c r="N210" s="176" t="s">
        <v>44</v>
      </c>
      <c r="O210" s="40"/>
      <c r="P210" s="177">
        <f t="shared" si="31"/>
        <v>0</v>
      </c>
      <c r="Q210" s="177">
        <v>3.0000000000000001E-5</v>
      </c>
      <c r="R210" s="177">
        <f t="shared" si="32"/>
        <v>1.41E-3</v>
      </c>
      <c r="S210" s="177">
        <v>0</v>
      </c>
      <c r="T210" s="178">
        <f t="shared" si="33"/>
        <v>0</v>
      </c>
      <c r="AR210" s="22" t="s">
        <v>214</v>
      </c>
      <c r="AT210" s="22" t="s">
        <v>137</v>
      </c>
      <c r="AU210" s="22" t="s">
        <v>142</v>
      </c>
      <c r="AY210" s="22" t="s">
        <v>134</v>
      </c>
      <c r="BE210" s="179">
        <f t="shared" si="34"/>
        <v>0</v>
      </c>
      <c r="BF210" s="179">
        <f t="shared" si="35"/>
        <v>0</v>
      </c>
      <c r="BG210" s="179">
        <f t="shared" si="36"/>
        <v>0</v>
      </c>
      <c r="BH210" s="179">
        <f t="shared" si="37"/>
        <v>0</v>
      </c>
      <c r="BI210" s="179">
        <f t="shared" si="38"/>
        <v>0</v>
      </c>
      <c r="BJ210" s="22" t="s">
        <v>142</v>
      </c>
      <c r="BK210" s="179">
        <f t="shared" si="39"/>
        <v>0</v>
      </c>
      <c r="BL210" s="22" t="s">
        <v>214</v>
      </c>
      <c r="BM210" s="22" t="s">
        <v>483</v>
      </c>
    </row>
    <row r="211" spans="2:65" s="1" customFormat="1" ht="20.399999999999999" customHeight="1">
      <c r="B211" s="167"/>
      <c r="C211" s="168" t="s">
        <v>484</v>
      </c>
      <c r="D211" s="168" t="s">
        <v>137</v>
      </c>
      <c r="E211" s="169" t="s">
        <v>485</v>
      </c>
      <c r="F211" s="170" t="s">
        <v>486</v>
      </c>
      <c r="G211" s="171" t="s">
        <v>148</v>
      </c>
      <c r="H211" s="172">
        <v>111</v>
      </c>
      <c r="I211" s="173"/>
      <c r="J211" s="174">
        <f t="shared" si="30"/>
        <v>0</v>
      </c>
      <c r="K211" s="170" t="s">
        <v>5</v>
      </c>
      <c r="L211" s="39"/>
      <c r="M211" s="175" t="s">
        <v>5</v>
      </c>
      <c r="N211" s="176" t="s">
        <v>44</v>
      </c>
      <c r="O211" s="40"/>
      <c r="P211" s="177">
        <f t="shared" si="31"/>
        <v>0</v>
      </c>
      <c r="Q211" s="177">
        <v>5.0000000000000002E-5</v>
      </c>
      <c r="R211" s="177">
        <f t="shared" si="32"/>
        <v>5.5500000000000002E-3</v>
      </c>
      <c r="S211" s="177">
        <v>0</v>
      </c>
      <c r="T211" s="178">
        <f t="shared" si="33"/>
        <v>0</v>
      </c>
      <c r="AR211" s="22" t="s">
        <v>214</v>
      </c>
      <c r="AT211" s="22" t="s">
        <v>137</v>
      </c>
      <c r="AU211" s="22" t="s">
        <v>142</v>
      </c>
      <c r="AY211" s="22" t="s">
        <v>134</v>
      </c>
      <c r="BE211" s="179">
        <f t="shared" si="34"/>
        <v>0</v>
      </c>
      <c r="BF211" s="179">
        <f t="shared" si="35"/>
        <v>0</v>
      </c>
      <c r="BG211" s="179">
        <f t="shared" si="36"/>
        <v>0</v>
      </c>
      <c r="BH211" s="179">
        <f t="shared" si="37"/>
        <v>0</v>
      </c>
      <c r="BI211" s="179">
        <f t="shared" si="38"/>
        <v>0</v>
      </c>
      <c r="BJ211" s="22" t="s">
        <v>142</v>
      </c>
      <c r="BK211" s="179">
        <f t="shared" si="39"/>
        <v>0</v>
      </c>
      <c r="BL211" s="22" t="s">
        <v>214</v>
      </c>
      <c r="BM211" s="22" t="s">
        <v>487</v>
      </c>
    </row>
    <row r="212" spans="2:65" s="1" customFormat="1" ht="20.399999999999999" customHeight="1">
      <c r="B212" s="167"/>
      <c r="C212" s="168" t="s">
        <v>488</v>
      </c>
      <c r="D212" s="168" t="s">
        <v>137</v>
      </c>
      <c r="E212" s="169" t="s">
        <v>489</v>
      </c>
      <c r="F212" s="170" t="s">
        <v>490</v>
      </c>
      <c r="G212" s="171" t="s">
        <v>148</v>
      </c>
      <c r="H212" s="172">
        <v>51</v>
      </c>
      <c r="I212" s="173"/>
      <c r="J212" s="174">
        <f t="shared" si="30"/>
        <v>0</v>
      </c>
      <c r="K212" s="170" t="s">
        <v>5</v>
      </c>
      <c r="L212" s="39"/>
      <c r="M212" s="175" t="s">
        <v>5</v>
      </c>
      <c r="N212" s="176" t="s">
        <v>44</v>
      </c>
      <c r="O212" s="40"/>
      <c r="P212" s="177">
        <f t="shared" si="31"/>
        <v>0</v>
      </c>
      <c r="Q212" s="177">
        <v>6.9999999999999994E-5</v>
      </c>
      <c r="R212" s="177">
        <f t="shared" si="32"/>
        <v>3.5699999999999998E-3</v>
      </c>
      <c r="S212" s="177">
        <v>0</v>
      </c>
      <c r="T212" s="178">
        <f t="shared" si="33"/>
        <v>0</v>
      </c>
      <c r="AR212" s="22" t="s">
        <v>214</v>
      </c>
      <c r="AT212" s="22" t="s">
        <v>137</v>
      </c>
      <c r="AU212" s="22" t="s">
        <v>142</v>
      </c>
      <c r="AY212" s="22" t="s">
        <v>134</v>
      </c>
      <c r="BE212" s="179">
        <f t="shared" si="34"/>
        <v>0</v>
      </c>
      <c r="BF212" s="179">
        <f t="shared" si="35"/>
        <v>0</v>
      </c>
      <c r="BG212" s="179">
        <f t="shared" si="36"/>
        <v>0</v>
      </c>
      <c r="BH212" s="179">
        <f t="shared" si="37"/>
        <v>0</v>
      </c>
      <c r="BI212" s="179">
        <f t="shared" si="38"/>
        <v>0</v>
      </c>
      <c r="BJ212" s="22" t="s">
        <v>142</v>
      </c>
      <c r="BK212" s="179">
        <f t="shared" si="39"/>
        <v>0</v>
      </c>
      <c r="BL212" s="22" t="s">
        <v>214</v>
      </c>
      <c r="BM212" s="22" t="s">
        <v>491</v>
      </c>
    </row>
    <row r="213" spans="2:65" s="1" customFormat="1" ht="28.8" customHeight="1">
      <c r="B213" s="167"/>
      <c r="C213" s="168" t="s">
        <v>492</v>
      </c>
      <c r="D213" s="168" t="s">
        <v>137</v>
      </c>
      <c r="E213" s="169" t="s">
        <v>493</v>
      </c>
      <c r="F213" s="170" t="s">
        <v>494</v>
      </c>
      <c r="G213" s="171" t="s">
        <v>148</v>
      </c>
      <c r="H213" s="172">
        <v>156</v>
      </c>
      <c r="I213" s="173"/>
      <c r="J213" s="174">
        <f t="shared" si="30"/>
        <v>0</v>
      </c>
      <c r="K213" s="170" t="s">
        <v>199</v>
      </c>
      <c r="L213" s="39"/>
      <c r="M213" s="175" t="s">
        <v>5</v>
      </c>
      <c r="N213" s="176" t="s">
        <v>44</v>
      </c>
      <c r="O213" s="40"/>
      <c r="P213" s="177">
        <f t="shared" si="31"/>
        <v>0</v>
      </c>
      <c r="Q213" s="177">
        <v>1.2E-4</v>
      </c>
      <c r="R213" s="177">
        <f t="shared" si="32"/>
        <v>1.8720000000000001E-2</v>
      </c>
      <c r="S213" s="177">
        <v>0</v>
      </c>
      <c r="T213" s="178">
        <f t="shared" si="33"/>
        <v>0</v>
      </c>
      <c r="AR213" s="22" t="s">
        <v>214</v>
      </c>
      <c r="AT213" s="22" t="s">
        <v>137</v>
      </c>
      <c r="AU213" s="22" t="s">
        <v>142</v>
      </c>
      <c r="AY213" s="22" t="s">
        <v>134</v>
      </c>
      <c r="BE213" s="179">
        <f t="shared" si="34"/>
        <v>0</v>
      </c>
      <c r="BF213" s="179">
        <f t="shared" si="35"/>
        <v>0</v>
      </c>
      <c r="BG213" s="179">
        <f t="shared" si="36"/>
        <v>0</v>
      </c>
      <c r="BH213" s="179">
        <f t="shared" si="37"/>
        <v>0</v>
      </c>
      <c r="BI213" s="179">
        <f t="shared" si="38"/>
        <v>0</v>
      </c>
      <c r="BJ213" s="22" t="s">
        <v>142</v>
      </c>
      <c r="BK213" s="179">
        <f t="shared" si="39"/>
        <v>0</v>
      </c>
      <c r="BL213" s="22" t="s">
        <v>214</v>
      </c>
      <c r="BM213" s="22" t="s">
        <v>495</v>
      </c>
    </row>
    <row r="214" spans="2:65" s="1" customFormat="1" ht="28.8" customHeight="1">
      <c r="B214" s="167"/>
      <c r="C214" s="168" t="s">
        <v>496</v>
      </c>
      <c r="D214" s="168" t="s">
        <v>137</v>
      </c>
      <c r="E214" s="169" t="s">
        <v>497</v>
      </c>
      <c r="F214" s="170" t="s">
        <v>498</v>
      </c>
      <c r="G214" s="171" t="s">
        <v>148</v>
      </c>
      <c r="H214" s="172">
        <v>162</v>
      </c>
      <c r="I214" s="173"/>
      <c r="J214" s="174">
        <f t="shared" si="30"/>
        <v>0</v>
      </c>
      <c r="K214" s="170" t="s">
        <v>199</v>
      </c>
      <c r="L214" s="39"/>
      <c r="M214" s="175" t="s">
        <v>5</v>
      </c>
      <c r="N214" s="176" t="s">
        <v>44</v>
      </c>
      <c r="O214" s="40"/>
      <c r="P214" s="177">
        <f t="shared" si="31"/>
        <v>0</v>
      </c>
      <c r="Q214" s="177">
        <v>1.6000000000000001E-4</v>
      </c>
      <c r="R214" s="177">
        <f t="shared" si="32"/>
        <v>2.5920000000000002E-2</v>
      </c>
      <c r="S214" s="177">
        <v>0</v>
      </c>
      <c r="T214" s="178">
        <f t="shared" si="33"/>
        <v>0</v>
      </c>
      <c r="AR214" s="22" t="s">
        <v>214</v>
      </c>
      <c r="AT214" s="22" t="s">
        <v>137</v>
      </c>
      <c r="AU214" s="22" t="s">
        <v>142</v>
      </c>
      <c r="AY214" s="22" t="s">
        <v>134</v>
      </c>
      <c r="BE214" s="179">
        <f t="shared" si="34"/>
        <v>0</v>
      </c>
      <c r="BF214" s="179">
        <f t="shared" si="35"/>
        <v>0</v>
      </c>
      <c r="BG214" s="179">
        <f t="shared" si="36"/>
        <v>0</v>
      </c>
      <c r="BH214" s="179">
        <f t="shared" si="37"/>
        <v>0</v>
      </c>
      <c r="BI214" s="179">
        <f t="shared" si="38"/>
        <v>0</v>
      </c>
      <c r="BJ214" s="22" t="s">
        <v>142</v>
      </c>
      <c r="BK214" s="179">
        <f t="shared" si="39"/>
        <v>0</v>
      </c>
      <c r="BL214" s="22" t="s">
        <v>214</v>
      </c>
      <c r="BM214" s="22" t="s">
        <v>499</v>
      </c>
    </row>
    <row r="215" spans="2:65" s="1" customFormat="1" ht="20.399999999999999" customHeight="1">
      <c r="B215" s="167"/>
      <c r="C215" s="168" t="s">
        <v>500</v>
      </c>
      <c r="D215" s="168" t="s">
        <v>137</v>
      </c>
      <c r="E215" s="169" t="s">
        <v>501</v>
      </c>
      <c r="F215" s="170" t="s">
        <v>502</v>
      </c>
      <c r="G215" s="171" t="s">
        <v>154</v>
      </c>
      <c r="H215" s="172">
        <v>304</v>
      </c>
      <c r="I215" s="173"/>
      <c r="J215" s="174">
        <f t="shared" si="30"/>
        <v>0</v>
      </c>
      <c r="K215" s="170" t="s">
        <v>5</v>
      </c>
      <c r="L215" s="39"/>
      <c r="M215" s="175" t="s">
        <v>5</v>
      </c>
      <c r="N215" s="176" t="s">
        <v>44</v>
      </c>
      <c r="O215" s="40"/>
      <c r="P215" s="177">
        <f t="shared" si="31"/>
        <v>0</v>
      </c>
      <c r="Q215" s="177">
        <v>0</v>
      </c>
      <c r="R215" s="177">
        <f t="shared" si="32"/>
        <v>0</v>
      </c>
      <c r="S215" s="177">
        <v>0</v>
      </c>
      <c r="T215" s="178">
        <f t="shared" si="33"/>
        <v>0</v>
      </c>
      <c r="AR215" s="22" t="s">
        <v>214</v>
      </c>
      <c r="AT215" s="22" t="s">
        <v>137</v>
      </c>
      <c r="AU215" s="22" t="s">
        <v>142</v>
      </c>
      <c r="AY215" s="22" t="s">
        <v>134</v>
      </c>
      <c r="BE215" s="179">
        <f t="shared" si="34"/>
        <v>0</v>
      </c>
      <c r="BF215" s="179">
        <f t="shared" si="35"/>
        <v>0</v>
      </c>
      <c r="BG215" s="179">
        <f t="shared" si="36"/>
        <v>0</v>
      </c>
      <c r="BH215" s="179">
        <f t="shared" si="37"/>
        <v>0</v>
      </c>
      <c r="BI215" s="179">
        <f t="shared" si="38"/>
        <v>0</v>
      </c>
      <c r="BJ215" s="22" t="s">
        <v>142</v>
      </c>
      <c r="BK215" s="179">
        <f t="shared" si="39"/>
        <v>0</v>
      </c>
      <c r="BL215" s="22" t="s">
        <v>214</v>
      </c>
      <c r="BM215" s="22" t="s">
        <v>503</v>
      </c>
    </row>
    <row r="216" spans="2:65" s="11" customFormat="1">
      <c r="B216" s="180"/>
      <c r="D216" s="181" t="s">
        <v>144</v>
      </c>
      <c r="E216" s="182" t="s">
        <v>5</v>
      </c>
      <c r="F216" s="183" t="s">
        <v>504</v>
      </c>
      <c r="H216" s="184">
        <v>304</v>
      </c>
      <c r="I216" s="185"/>
      <c r="L216" s="180"/>
      <c r="M216" s="186"/>
      <c r="N216" s="187"/>
      <c r="O216" s="187"/>
      <c r="P216" s="187"/>
      <c r="Q216" s="187"/>
      <c r="R216" s="187"/>
      <c r="S216" s="187"/>
      <c r="T216" s="188"/>
      <c r="AT216" s="189" t="s">
        <v>144</v>
      </c>
      <c r="AU216" s="189" t="s">
        <v>142</v>
      </c>
      <c r="AV216" s="11" t="s">
        <v>142</v>
      </c>
      <c r="AW216" s="11" t="s">
        <v>35</v>
      </c>
      <c r="AX216" s="11" t="s">
        <v>24</v>
      </c>
      <c r="AY216" s="189" t="s">
        <v>134</v>
      </c>
    </row>
    <row r="217" spans="2:65" s="1" customFormat="1" ht="20.399999999999999" customHeight="1">
      <c r="B217" s="167"/>
      <c r="C217" s="168" t="s">
        <v>505</v>
      </c>
      <c r="D217" s="168" t="s">
        <v>137</v>
      </c>
      <c r="E217" s="169" t="s">
        <v>506</v>
      </c>
      <c r="F217" s="170" t="s">
        <v>507</v>
      </c>
      <c r="G217" s="171" t="s">
        <v>154</v>
      </c>
      <c r="H217" s="172">
        <v>150</v>
      </c>
      <c r="I217" s="173"/>
      <c r="J217" s="174">
        <f t="shared" ref="J217:J237" si="40">ROUND(I217*H217,2)</f>
        <v>0</v>
      </c>
      <c r="K217" s="170" t="s">
        <v>199</v>
      </c>
      <c r="L217" s="39"/>
      <c r="M217" s="175" t="s">
        <v>5</v>
      </c>
      <c r="N217" s="176" t="s">
        <v>44</v>
      </c>
      <c r="O217" s="40"/>
      <c r="P217" s="177">
        <f t="shared" ref="P217:P237" si="41">O217*H217</f>
        <v>0</v>
      </c>
      <c r="Q217" s="177">
        <v>1.7000000000000001E-4</v>
      </c>
      <c r="R217" s="177">
        <f t="shared" ref="R217:R237" si="42">Q217*H217</f>
        <v>2.5500000000000002E-2</v>
      </c>
      <c r="S217" s="177">
        <v>0</v>
      </c>
      <c r="T217" s="178">
        <f t="shared" ref="T217:T237" si="43">S217*H217</f>
        <v>0</v>
      </c>
      <c r="AR217" s="22" t="s">
        <v>214</v>
      </c>
      <c r="AT217" s="22" t="s">
        <v>137</v>
      </c>
      <c r="AU217" s="22" t="s">
        <v>142</v>
      </c>
      <c r="AY217" s="22" t="s">
        <v>134</v>
      </c>
      <c r="BE217" s="179">
        <f t="shared" ref="BE217:BE237" si="44">IF(N217="základní",J217,0)</f>
        <v>0</v>
      </c>
      <c r="BF217" s="179">
        <f t="shared" ref="BF217:BF237" si="45">IF(N217="snížená",J217,0)</f>
        <v>0</v>
      </c>
      <c r="BG217" s="179">
        <f t="shared" ref="BG217:BG237" si="46">IF(N217="zákl. přenesená",J217,0)</f>
        <v>0</v>
      </c>
      <c r="BH217" s="179">
        <f t="shared" ref="BH217:BH237" si="47">IF(N217="sníž. přenesená",J217,0)</f>
        <v>0</v>
      </c>
      <c r="BI217" s="179">
        <f t="shared" ref="BI217:BI237" si="48">IF(N217="nulová",J217,0)</f>
        <v>0</v>
      </c>
      <c r="BJ217" s="22" t="s">
        <v>142</v>
      </c>
      <c r="BK217" s="179">
        <f t="shared" ref="BK217:BK237" si="49">ROUND(I217*H217,2)</f>
        <v>0</v>
      </c>
      <c r="BL217" s="22" t="s">
        <v>214</v>
      </c>
      <c r="BM217" s="22" t="s">
        <v>508</v>
      </c>
    </row>
    <row r="218" spans="2:65" s="1" customFormat="1" ht="20.399999999999999" customHeight="1">
      <c r="B218" s="167"/>
      <c r="C218" s="168" t="s">
        <v>509</v>
      </c>
      <c r="D218" s="168" t="s">
        <v>137</v>
      </c>
      <c r="E218" s="169" t="s">
        <v>510</v>
      </c>
      <c r="F218" s="170" t="s">
        <v>511</v>
      </c>
      <c r="G218" s="171" t="s">
        <v>154</v>
      </c>
      <c r="H218" s="172">
        <v>47</v>
      </c>
      <c r="I218" s="173"/>
      <c r="J218" s="174">
        <f t="shared" si="40"/>
        <v>0</v>
      </c>
      <c r="K218" s="170" t="s">
        <v>199</v>
      </c>
      <c r="L218" s="39"/>
      <c r="M218" s="175" t="s">
        <v>5</v>
      </c>
      <c r="N218" s="176" t="s">
        <v>44</v>
      </c>
      <c r="O218" s="40"/>
      <c r="P218" s="177">
        <f t="shared" si="41"/>
        <v>0</v>
      </c>
      <c r="Q218" s="177">
        <v>2.1000000000000001E-4</v>
      </c>
      <c r="R218" s="177">
        <f t="shared" si="42"/>
        <v>9.8700000000000003E-3</v>
      </c>
      <c r="S218" s="177">
        <v>0</v>
      </c>
      <c r="T218" s="178">
        <f t="shared" si="43"/>
        <v>0</v>
      </c>
      <c r="AR218" s="22" t="s">
        <v>214</v>
      </c>
      <c r="AT218" s="22" t="s">
        <v>137</v>
      </c>
      <c r="AU218" s="22" t="s">
        <v>142</v>
      </c>
      <c r="AY218" s="22" t="s">
        <v>134</v>
      </c>
      <c r="BE218" s="179">
        <f t="shared" si="44"/>
        <v>0</v>
      </c>
      <c r="BF218" s="179">
        <f t="shared" si="45"/>
        <v>0</v>
      </c>
      <c r="BG218" s="179">
        <f t="shared" si="46"/>
        <v>0</v>
      </c>
      <c r="BH218" s="179">
        <f t="shared" si="47"/>
        <v>0</v>
      </c>
      <c r="BI218" s="179">
        <f t="shared" si="48"/>
        <v>0</v>
      </c>
      <c r="BJ218" s="22" t="s">
        <v>142</v>
      </c>
      <c r="BK218" s="179">
        <f t="shared" si="49"/>
        <v>0</v>
      </c>
      <c r="BL218" s="22" t="s">
        <v>214</v>
      </c>
      <c r="BM218" s="22" t="s">
        <v>512</v>
      </c>
    </row>
    <row r="219" spans="2:65" s="1" customFormat="1" ht="20.399999999999999" customHeight="1">
      <c r="B219" s="167"/>
      <c r="C219" s="168" t="s">
        <v>513</v>
      </c>
      <c r="D219" s="168" t="s">
        <v>137</v>
      </c>
      <c r="E219" s="169" t="s">
        <v>514</v>
      </c>
      <c r="F219" s="170" t="s">
        <v>515</v>
      </c>
      <c r="G219" s="171" t="s">
        <v>154</v>
      </c>
      <c r="H219" s="172">
        <v>200</v>
      </c>
      <c r="I219" s="173"/>
      <c r="J219" s="174">
        <f t="shared" si="40"/>
        <v>0</v>
      </c>
      <c r="K219" s="170" t="s">
        <v>155</v>
      </c>
      <c r="L219" s="39"/>
      <c r="M219" s="175" t="s">
        <v>5</v>
      </c>
      <c r="N219" s="176" t="s">
        <v>44</v>
      </c>
      <c r="O219" s="40"/>
      <c r="P219" s="177">
        <f t="shared" si="41"/>
        <v>0</v>
      </c>
      <c r="Q219" s="177">
        <v>6.0000000000000002E-5</v>
      </c>
      <c r="R219" s="177">
        <f t="shared" si="42"/>
        <v>1.2E-2</v>
      </c>
      <c r="S219" s="177">
        <v>0</v>
      </c>
      <c r="T219" s="178">
        <f t="shared" si="43"/>
        <v>0</v>
      </c>
      <c r="AR219" s="22" t="s">
        <v>214</v>
      </c>
      <c r="AT219" s="22" t="s">
        <v>137</v>
      </c>
      <c r="AU219" s="22" t="s">
        <v>142</v>
      </c>
      <c r="AY219" s="22" t="s">
        <v>134</v>
      </c>
      <c r="BE219" s="179">
        <f t="shared" si="44"/>
        <v>0</v>
      </c>
      <c r="BF219" s="179">
        <f t="shared" si="45"/>
        <v>0</v>
      </c>
      <c r="BG219" s="179">
        <f t="shared" si="46"/>
        <v>0</v>
      </c>
      <c r="BH219" s="179">
        <f t="shared" si="47"/>
        <v>0</v>
      </c>
      <c r="BI219" s="179">
        <f t="shared" si="48"/>
        <v>0</v>
      </c>
      <c r="BJ219" s="22" t="s">
        <v>142</v>
      </c>
      <c r="BK219" s="179">
        <f t="shared" si="49"/>
        <v>0</v>
      </c>
      <c r="BL219" s="22" t="s">
        <v>214</v>
      </c>
      <c r="BM219" s="22" t="s">
        <v>516</v>
      </c>
    </row>
    <row r="220" spans="2:65" s="1" customFormat="1" ht="20.399999999999999" customHeight="1">
      <c r="B220" s="167"/>
      <c r="C220" s="168" t="s">
        <v>517</v>
      </c>
      <c r="D220" s="168" t="s">
        <v>137</v>
      </c>
      <c r="E220" s="169" t="s">
        <v>518</v>
      </c>
      <c r="F220" s="170" t="s">
        <v>519</v>
      </c>
      <c r="G220" s="171" t="s">
        <v>154</v>
      </c>
      <c r="H220" s="172">
        <v>94</v>
      </c>
      <c r="I220" s="173"/>
      <c r="J220" s="174">
        <f t="shared" si="40"/>
        <v>0</v>
      </c>
      <c r="K220" s="170" t="s">
        <v>155</v>
      </c>
      <c r="L220" s="39"/>
      <c r="M220" s="175" t="s">
        <v>5</v>
      </c>
      <c r="N220" s="176" t="s">
        <v>44</v>
      </c>
      <c r="O220" s="40"/>
      <c r="P220" s="177">
        <f t="shared" si="41"/>
        <v>0</v>
      </c>
      <c r="Q220" s="177">
        <v>1E-4</v>
      </c>
      <c r="R220" s="177">
        <f t="shared" si="42"/>
        <v>9.4000000000000004E-3</v>
      </c>
      <c r="S220" s="177">
        <v>0</v>
      </c>
      <c r="T220" s="178">
        <f t="shared" si="43"/>
        <v>0</v>
      </c>
      <c r="AR220" s="22" t="s">
        <v>214</v>
      </c>
      <c r="AT220" s="22" t="s">
        <v>137</v>
      </c>
      <c r="AU220" s="22" t="s">
        <v>142</v>
      </c>
      <c r="AY220" s="22" t="s">
        <v>134</v>
      </c>
      <c r="BE220" s="179">
        <f t="shared" si="44"/>
        <v>0</v>
      </c>
      <c r="BF220" s="179">
        <f t="shared" si="45"/>
        <v>0</v>
      </c>
      <c r="BG220" s="179">
        <f t="shared" si="46"/>
        <v>0</v>
      </c>
      <c r="BH220" s="179">
        <f t="shared" si="47"/>
        <v>0</v>
      </c>
      <c r="BI220" s="179">
        <f t="shared" si="48"/>
        <v>0</v>
      </c>
      <c r="BJ220" s="22" t="s">
        <v>142</v>
      </c>
      <c r="BK220" s="179">
        <f t="shared" si="49"/>
        <v>0</v>
      </c>
      <c r="BL220" s="22" t="s">
        <v>214</v>
      </c>
      <c r="BM220" s="22" t="s">
        <v>520</v>
      </c>
    </row>
    <row r="221" spans="2:65" s="1" customFormat="1" ht="28.8" customHeight="1">
      <c r="B221" s="167"/>
      <c r="C221" s="168" t="s">
        <v>521</v>
      </c>
      <c r="D221" s="168" t="s">
        <v>137</v>
      </c>
      <c r="E221" s="169" t="s">
        <v>522</v>
      </c>
      <c r="F221" s="170" t="s">
        <v>523</v>
      </c>
      <c r="G221" s="171" t="s">
        <v>154</v>
      </c>
      <c r="H221" s="172">
        <v>141</v>
      </c>
      <c r="I221" s="173"/>
      <c r="J221" s="174">
        <f t="shared" si="40"/>
        <v>0</v>
      </c>
      <c r="K221" s="170" t="s">
        <v>199</v>
      </c>
      <c r="L221" s="39"/>
      <c r="M221" s="175" t="s">
        <v>5</v>
      </c>
      <c r="N221" s="176" t="s">
        <v>44</v>
      </c>
      <c r="O221" s="40"/>
      <c r="P221" s="177">
        <f t="shared" si="41"/>
        <v>0</v>
      </c>
      <c r="Q221" s="177">
        <v>1.2999999999999999E-4</v>
      </c>
      <c r="R221" s="177">
        <f t="shared" si="42"/>
        <v>1.8329999999999999E-2</v>
      </c>
      <c r="S221" s="177">
        <v>0</v>
      </c>
      <c r="T221" s="178">
        <f t="shared" si="43"/>
        <v>0</v>
      </c>
      <c r="AR221" s="22" t="s">
        <v>214</v>
      </c>
      <c r="AT221" s="22" t="s">
        <v>137</v>
      </c>
      <c r="AU221" s="22" t="s">
        <v>142</v>
      </c>
      <c r="AY221" s="22" t="s">
        <v>134</v>
      </c>
      <c r="BE221" s="179">
        <f t="shared" si="44"/>
        <v>0</v>
      </c>
      <c r="BF221" s="179">
        <f t="shared" si="45"/>
        <v>0</v>
      </c>
      <c r="BG221" s="179">
        <f t="shared" si="46"/>
        <v>0</v>
      </c>
      <c r="BH221" s="179">
        <f t="shared" si="47"/>
        <v>0</v>
      </c>
      <c r="BI221" s="179">
        <f t="shared" si="48"/>
        <v>0</v>
      </c>
      <c r="BJ221" s="22" t="s">
        <v>142</v>
      </c>
      <c r="BK221" s="179">
        <f t="shared" si="49"/>
        <v>0</v>
      </c>
      <c r="BL221" s="22" t="s">
        <v>214</v>
      </c>
      <c r="BM221" s="22" t="s">
        <v>524</v>
      </c>
    </row>
    <row r="222" spans="2:65" s="1" customFormat="1" ht="20.399999999999999" customHeight="1">
      <c r="B222" s="167"/>
      <c r="C222" s="168" t="s">
        <v>525</v>
      </c>
      <c r="D222" s="168" t="s">
        <v>137</v>
      </c>
      <c r="E222" s="169" t="s">
        <v>526</v>
      </c>
      <c r="F222" s="170" t="s">
        <v>527</v>
      </c>
      <c r="G222" s="171" t="s">
        <v>154</v>
      </c>
      <c r="H222" s="172">
        <v>236</v>
      </c>
      <c r="I222" s="173"/>
      <c r="J222" s="174">
        <f t="shared" si="40"/>
        <v>0</v>
      </c>
      <c r="K222" s="170" t="s">
        <v>155</v>
      </c>
      <c r="L222" s="39"/>
      <c r="M222" s="175" t="s">
        <v>5</v>
      </c>
      <c r="N222" s="176" t="s">
        <v>44</v>
      </c>
      <c r="O222" s="40"/>
      <c r="P222" s="177">
        <f t="shared" si="41"/>
        <v>0</v>
      </c>
      <c r="Q222" s="177">
        <v>0</v>
      </c>
      <c r="R222" s="177">
        <f t="shared" si="42"/>
        <v>0</v>
      </c>
      <c r="S222" s="177">
        <v>6.8999999999999997E-4</v>
      </c>
      <c r="T222" s="178">
        <f t="shared" si="43"/>
        <v>0.16283999999999998</v>
      </c>
      <c r="AR222" s="22" t="s">
        <v>214</v>
      </c>
      <c r="AT222" s="22" t="s">
        <v>137</v>
      </c>
      <c r="AU222" s="22" t="s">
        <v>142</v>
      </c>
      <c r="AY222" s="22" t="s">
        <v>134</v>
      </c>
      <c r="BE222" s="179">
        <f t="shared" si="44"/>
        <v>0</v>
      </c>
      <c r="BF222" s="179">
        <f t="shared" si="45"/>
        <v>0</v>
      </c>
      <c r="BG222" s="179">
        <f t="shared" si="46"/>
        <v>0</v>
      </c>
      <c r="BH222" s="179">
        <f t="shared" si="47"/>
        <v>0</v>
      </c>
      <c r="BI222" s="179">
        <f t="shared" si="48"/>
        <v>0</v>
      </c>
      <c r="BJ222" s="22" t="s">
        <v>142</v>
      </c>
      <c r="BK222" s="179">
        <f t="shared" si="49"/>
        <v>0</v>
      </c>
      <c r="BL222" s="22" t="s">
        <v>214</v>
      </c>
      <c r="BM222" s="22" t="s">
        <v>528</v>
      </c>
    </row>
    <row r="223" spans="2:65" s="1" customFormat="1" ht="20.399999999999999" customHeight="1">
      <c r="B223" s="167"/>
      <c r="C223" s="168" t="s">
        <v>529</v>
      </c>
      <c r="D223" s="168" t="s">
        <v>137</v>
      </c>
      <c r="E223" s="169" t="s">
        <v>530</v>
      </c>
      <c r="F223" s="170" t="s">
        <v>531</v>
      </c>
      <c r="G223" s="171" t="s">
        <v>154</v>
      </c>
      <c r="H223" s="172">
        <v>94</v>
      </c>
      <c r="I223" s="173"/>
      <c r="J223" s="174">
        <f t="shared" si="40"/>
        <v>0</v>
      </c>
      <c r="K223" s="170" t="s">
        <v>199</v>
      </c>
      <c r="L223" s="39"/>
      <c r="M223" s="175" t="s">
        <v>5</v>
      </c>
      <c r="N223" s="176" t="s">
        <v>44</v>
      </c>
      <c r="O223" s="40"/>
      <c r="P223" s="177">
        <f t="shared" si="41"/>
        <v>0</v>
      </c>
      <c r="Q223" s="177">
        <v>0</v>
      </c>
      <c r="R223" s="177">
        <f t="shared" si="42"/>
        <v>0</v>
      </c>
      <c r="S223" s="177">
        <v>1.4599999999999999E-3</v>
      </c>
      <c r="T223" s="178">
        <f t="shared" si="43"/>
        <v>0.13724</v>
      </c>
      <c r="AR223" s="22" t="s">
        <v>214</v>
      </c>
      <c r="AT223" s="22" t="s">
        <v>137</v>
      </c>
      <c r="AU223" s="22" t="s">
        <v>142</v>
      </c>
      <c r="AY223" s="22" t="s">
        <v>134</v>
      </c>
      <c r="BE223" s="179">
        <f t="shared" si="44"/>
        <v>0</v>
      </c>
      <c r="BF223" s="179">
        <f t="shared" si="45"/>
        <v>0</v>
      </c>
      <c r="BG223" s="179">
        <f t="shared" si="46"/>
        <v>0</v>
      </c>
      <c r="BH223" s="179">
        <f t="shared" si="47"/>
        <v>0</v>
      </c>
      <c r="BI223" s="179">
        <f t="shared" si="48"/>
        <v>0</v>
      </c>
      <c r="BJ223" s="22" t="s">
        <v>142</v>
      </c>
      <c r="BK223" s="179">
        <f t="shared" si="49"/>
        <v>0</v>
      </c>
      <c r="BL223" s="22" t="s">
        <v>214</v>
      </c>
      <c r="BM223" s="22" t="s">
        <v>532</v>
      </c>
    </row>
    <row r="224" spans="2:65" s="1" customFormat="1" ht="20.399999999999999" customHeight="1">
      <c r="B224" s="167"/>
      <c r="C224" s="168" t="s">
        <v>533</v>
      </c>
      <c r="D224" s="168" t="s">
        <v>137</v>
      </c>
      <c r="E224" s="169" t="s">
        <v>534</v>
      </c>
      <c r="F224" s="170" t="s">
        <v>535</v>
      </c>
      <c r="G224" s="171" t="s">
        <v>154</v>
      </c>
      <c r="H224" s="172">
        <v>6</v>
      </c>
      <c r="I224" s="173"/>
      <c r="J224" s="174">
        <f t="shared" si="40"/>
        <v>0</v>
      </c>
      <c r="K224" s="170" t="s">
        <v>199</v>
      </c>
      <c r="L224" s="39"/>
      <c r="M224" s="175" t="s">
        <v>5</v>
      </c>
      <c r="N224" s="176" t="s">
        <v>44</v>
      </c>
      <c r="O224" s="40"/>
      <c r="P224" s="177">
        <f t="shared" si="41"/>
        <v>0</v>
      </c>
      <c r="Q224" s="177">
        <v>2.1000000000000001E-4</v>
      </c>
      <c r="R224" s="177">
        <f t="shared" si="42"/>
        <v>1.2600000000000001E-3</v>
      </c>
      <c r="S224" s="177">
        <v>0</v>
      </c>
      <c r="T224" s="178">
        <f t="shared" si="43"/>
        <v>0</v>
      </c>
      <c r="AR224" s="22" t="s">
        <v>214</v>
      </c>
      <c r="AT224" s="22" t="s">
        <v>137</v>
      </c>
      <c r="AU224" s="22" t="s">
        <v>142</v>
      </c>
      <c r="AY224" s="22" t="s">
        <v>134</v>
      </c>
      <c r="BE224" s="179">
        <f t="shared" si="44"/>
        <v>0</v>
      </c>
      <c r="BF224" s="179">
        <f t="shared" si="45"/>
        <v>0</v>
      </c>
      <c r="BG224" s="179">
        <f t="shared" si="46"/>
        <v>0</v>
      </c>
      <c r="BH224" s="179">
        <f t="shared" si="47"/>
        <v>0</v>
      </c>
      <c r="BI224" s="179">
        <f t="shared" si="48"/>
        <v>0</v>
      </c>
      <c r="BJ224" s="22" t="s">
        <v>142</v>
      </c>
      <c r="BK224" s="179">
        <f t="shared" si="49"/>
        <v>0</v>
      </c>
      <c r="BL224" s="22" t="s">
        <v>214</v>
      </c>
      <c r="BM224" s="22" t="s">
        <v>536</v>
      </c>
    </row>
    <row r="225" spans="2:65" s="1" customFormat="1" ht="20.399999999999999" customHeight="1">
      <c r="B225" s="167"/>
      <c r="C225" s="168" t="s">
        <v>537</v>
      </c>
      <c r="D225" s="168" t="s">
        <v>137</v>
      </c>
      <c r="E225" s="169" t="s">
        <v>538</v>
      </c>
      <c r="F225" s="170" t="s">
        <v>539</v>
      </c>
      <c r="G225" s="171" t="s">
        <v>154</v>
      </c>
      <c r="H225" s="172">
        <v>94</v>
      </c>
      <c r="I225" s="173"/>
      <c r="J225" s="174">
        <f t="shared" si="40"/>
        <v>0</v>
      </c>
      <c r="K225" s="170" t="s">
        <v>199</v>
      </c>
      <c r="L225" s="39"/>
      <c r="M225" s="175" t="s">
        <v>5</v>
      </c>
      <c r="N225" s="176" t="s">
        <v>44</v>
      </c>
      <c r="O225" s="40"/>
      <c r="P225" s="177">
        <f t="shared" si="41"/>
        <v>0</v>
      </c>
      <c r="Q225" s="177">
        <v>3.4000000000000002E-4</v>
      </c>
      <c r="R225" s="177">
        <f t="shared" si="42"/>
        <v>3.1960000000000002E-2</v>
      </c>
      <c r="S225" s="177">
        <v>0</v>
      </c>
      <c r="T225" s="178">
        <f t="shared" si="43"/>
        <v>0</v>
      </c>
      <c r="AR225" s="22" t="s">
        <v>214</v>
      </c>
      <c r="AT225" s="22" t="s">
        <v>137</v>
      </c>
      <c r="AU225" s="22" t="s">
        <v>142</v>
      </c>
      <c r="AY225" s="22" t="s">
        <v>134</v>
      </c>
      <c r="BE225" s="179">
        <f t="shared" si="44"/>
        <v>0</v>
      </c>
      <c r="BF225" s="179">
        <f t="shared" si="45"/>
        <v>0</v>
      </c>
      <c r="BG225" s="179">
        <f t="shared" si="46"/>
        <v>0</v>
      </c>
      <c r="BH225" s="179">
        <f t="shared" si="47"/>
        <v>0</v>
      </c>
      <c r="BI225" s="179">
        <f t="shared" si="48"/>
        <v>0</v>
      </c>
      <c r="BJ225" s="22" t="s">
        <v>142</v>
      </c>
      <c r="BK225" s="179">
        <f t="shared" si="49"/>
        <v>0</v>
      </c>
      <c r="BL225" s="22" t="s">
        <v>214</v>
      </c>
      <c r="BM225" s="22" t="s">
        <v>540</v>
      </c>
    </row>
    <row r="226" spans="2:65" s="1" customFormat="1" ht="20.399999999999999" customHeight="1">
      <c r="B226" s="167"/>
      <c r="C226" s="168" t="s">
        <v>541</v>
      </c>
      <c r="D226" s="168" t="s">
        <v>137</v>
      </c>
      <c r="E226" s="169" t="s">
        <v>542</v>
      </c>
      <c r="F226" s="170" t="s">
        <v>543</v>
      </c>
      <c r="G226" s="171" t="s">
        <v>154</v>
      </c>
      <c r="H226" s="172">
        <v>94</v>
      </c>
      <c r="I226" s="173"/>
      <c r="J226" s="174">
        <f t="shared" si="40"/>
        <v>0</v>
      </c>
      <c r="K226" s="170" t="s">
        <v>199</v>
      </c>
      <c r="L226" s="39"/>
      <c r="M226" s="175" t="s">
        <v>5</v>
      </c>
      <c r="N226" s="176" t="s">
        <v>44</v>
      </c>
      <c r="O226" s="40"/>
      <c r="P226" s="177">
        <f t="shared" si="41"/>
        <v>0</v>
      </c>
      <c r="Q226" s="177">
        <v>2.0000000000000002E-5</v>
      </c>
      <c r="R226" s="177">
        <f t="shared" si="42"/>
        <v>1.8800000000000002E-3</v>
      </c>
      <c r="S226" s="177">
        <v>0</v>
      </c>
      <c r="T226" s="178">
        <f t="shared" si="43"/>
        <v>0</v>
      </c>
      <c r="AR226" s="22" t="s">
        <v>214</v>
      </c>
      <c r="AT226" s="22" t="s">
        <v>137</v>
      </c>
      <c r="AU226" s="22" t="s">
        <v>142</v>
      </c>
      <c r="AY226" s="22" t="s">
        <v>134</v>
      </c>
      <c r="BE226" s="179">
        <f t="shared" si="44"/>
        <v>0</v>
      </c>
      <c r="BF226" s="179">
        <f t="shared" si="45"/>
        <v>0</v>
      </c>
      <c r="BG226" s="179">
        <f t="shared" si="46"/>
        <v>0</v>
      </c>
      <c r="BH226" s="179">
        <f t="shared" si="47"/>
        <v>0</v>
      </c>
      <c r="BI226" s="179">
        <f t="shared" si="48"/>
        <v>0</v>
      </c>
      <c r="BJ226" s="22" t="s">
        <v>142</v>
      </c>
      <c r="BK226" s="179">
        <f t="shared" si="49"/>
        <v>0</v>
      </c>
      <c r="BL226" s="22" t="s">
        <v>214</v>
      </c>
      <c r="BM226" s="22" t="s">
        <v>544</v>
      </c>
    </row>
    <row r="227" spans="2:65" s="1" customFormat="1" ht="20.399999999999999" customHeight="1">
      <c r="B227" s="167"/>
      <c r="C227" s="202" t="s">
        <v>545</v>
      </c>
      <c r="D227" s="202" t="s">
        <v>188</v>
      </c>
      <c r="E227" s="203" t="s">
        <v>546</v>
      </c>
      <c r="F227" s="204" t="s">
        <v>547</v>
      </c>
      <c r="G227" s="205" t="s">
        <v>154</v>
      </c>
      <c r="H227" s="206">
        <v>94</v>
      </c>
      <c r="I227" s="207"/>
      <c r="J227" s="208">
        <f t="shared" si="40"/>
        <v>0</v>
      </c>
      <c r="K227" s="204" t="s">
        <v>155</v>
      </c>
      <c r="L227" s="209"/>
      <c r="M227" s="210" t="s">
        <v>5</v>
      </c>
      <c r="N227" s="211" t="s">
        <v>44</v>
      </c>
      <c r="O227" s="40"/>
      <c r="P227" s="177">
        <f t="shared" si="41"/>
        <v>0</v>
      </c>
      <c r="Q227" s="177">
        <v>3.1000000000000001E-5</v>
      </c>
      <c r="R227" s="177">
        <f t="shared" si="42"/>
        <v>2.9139999999999999E-3</v>
      </c>
      <c r="S227" s="177">
        <v>0</v>
      </c>
      <c r="T227" s="178">
        <f t="shared" si="43"/>
        <v>0</v>
      </c>
      <c r="AR227" s="22" t="s">
        <v>259</v>
      </c>
      <c r="AT227" s="22" t="s">
        <v>188</v>
      </c>
      <c r="AU227" s="22" t="s">
        <v>142</v>
      </c>
      <c r="AY227" s="22" t="s">
        <v>134</v>
      </c>
      <c r="BE227" s="179">
        <f t="shared" si="44"/>
        <v>0</v>
      </c>
      <c r="BF227" s="179">
        <f t="shared" si="45"/>
        <v>0</v>
      </c>
      <c r="BG227" s="179">
        <f t="shared" si="46"/>
        <v>0</v>
      </c>
      <c r="BH227" s="179">
        <f t="shared" si="47"/>
        <v>0</v>
      </c>
      <c r="BI227" s="179">
        <f t="shared" si="48"/>
        <v>0</v>
      </c>
      <c r="BJ227" s="22" t="s">
        <v>142</v>
      </c>
      <c r="BK227" s="179">
        <f t="shared" si="49"/>
        <v>0</v>
      </c>
      <c r="BL227" s="22" t="s">
        <v>214</v>
      </c>
      <c r="BM227" s="22" t="s">
        <v>548</v>
      </c>
    </row>
    <row r="228" spans="2:65" s="1" customFormat="1" ht="20.399999999999999" customHeight="1">
      <c r="B228" s="167"/>
      <c r="C228" s="168" t="s">
        <v>549</v>
      </c>
      <c r="D228" s="168" t="s">
        <v>137</v>
      </c>
      <c r="E228" s="169" t="s">
        <v>542</v>
      </c>
      <c r="F228" s="170" t="s">
        <v>543</v>
      </c>
      <c r="G228" s="171" t="s">
        <v>154</v>
      </c>
      <c r="H228" s="172">
        <v>141</v>
      </c>
      <c r="I228" s="173"/>
      <c r="J228" s="174">
        <f t="shared" si="40"/>
        <v>0</v>
      </c>
      <c r="K228" s="170" t="s">
        <v>199</v>
      </c>
      <c r="L228" s="39"/>
      <c r="M228" s="175" t="s">
        <v>5</v>
      </c>
      <c r="N228" s="176" t="s">
        <v>44</v>
      </c>
      <c r="O228" s="40"/>
      <c r="P228" s="177">
        <f t="shared" si="41"/>
        <v>0</v>
      </c>
      <c r="Q228" s="177">
        <v>2.0000000000000002E-5</v>
      </c>
      <c r="R228" s="177">
        <f t="shared" si="42"/>
        <v>2.82E-3</v>
      </c>
      <c r="S228" s="177">
        <v>0</v>
      </c>
      <c r="T228" s="178">
        <f t="shared" si="43"/>
        <v>0</v>
      </c>
      <c r="AR228" s="22" t="s">
        <v>214</v>
      </c>
      <c r="AT228" s="22" t="s">
        <v>137</v>
      </c>
      <c r="AU228" s="22" t="s">
        <v>142</v>
      </c>
      <c r="AY228" s="22" t="s">
        <v>134</v>
      </c>
      <c r="BE228" s="179">
        <f t="shared" si="44"/>
        <v>0</v>
      </c>
      <c r="BF228" s="179">
        <f t="shared" si="45"/>
        <v>0</v>
      </c>
      <c r="BG228" s="179">
        <f t="shared" si="46"/>
        <v>0</v>
      </c>
      <c r="BH228" s="179">
        <f t="shared" si="47"/>
        <v>0</v>
      </c>
      <c r="BI228" s="179">
        <f t="shared" si="48"/>
        <v>0</v>
      </c>
      <c r="BJ228" s="22" t="s">
        <v>142</v>
      </c>
      <c r="BK228" s="179">
        <f t="shared" si="49"/>
        <v>0</v>
      </c>
      <c r="BL228" s="22" t="s">
        <v>214</v>
      </c>
      <c r="BM228" s="22" t="s">
        <v>550</v>
      </c>
    </row>
    <row r="229" spans="2:65" s="1" customFormat="1" ht="20.399999999999999" customHeight="1">
      <c r="B229" s="167"/>
      <c r="C229" s="202" t="s">
        <v>551</v>
      </c>
      <c r="D229" s="202" t="s">
        <v>188</v>
      </c>
      <c r="E229" s="203" t="s">
        <v>552</v>
      </c>
      <c r="F229" s="204" t="s">
        <v>553</v>
      </c>
      <c r="G229" s="205" t="s">
        <v>154</v>
      </c>
      <c r="H229" s="206">
        <v>94</v>
      </c>
      <c r="I229" s="207"/>
      <c r="J229" s="208">
        <f t="shared" si="40"/>
        <v>0</v>
      </c>
      <c r="K229" s="204" t="s">
        <v>5</v>
      </c>
      <c r="L229" s="209"/>
      <c r="M229" s="210" t="s">
        <v>5</v>
      </c>
      <c r="N229" s="211" t="s">
        <v>44</v>
      </c>
      <c r="O229" s="40"/>
      <c r="P229" s="177">
        <f t="shared" si="41"/>
        <v>0</v>
      </c>
      <c r="Q229" s="177">
        <v>9.0000000000000006E-5</v>
      </c>
      <c r="R229" s="177">
        <f t="shared" si="42"/>
        <v>8.4600000000000005E-3</v>
      </c>
      <c r="S229" s="177">
        <v>0</v>
      </c>
      <c r="T229" s="178">
        <f t="shared" si="43"/>
        <v>0</v>
      </c>
      <c r="AR229" s="22" t="s">
        <v>259</v>
      </c>
      <c r="AT229" s="22" t="s">
        <v>188</v>
      </c>
      <c r="AU229" s="22" t="s">
        <v>142</v>
      </c>
      <c r="AY229" s="22" t="s">
        <v>134</v>
      </c>
      <c r="BE229" s="179">
        <f t="shared" si="44"/>
        <v>0</v>
      </c>
      <c r="BF229" s="179">
        <f t="shared" si="45"/>
        <v>0</v>
      </c>
      <c r="BG229" s="179">
        <f t="shared" si="46"/>
        <v>0</v>
      </c>
      <c r="BH229" s="179">
        <f t="shared" si="47"/>
        <v>0</v>
      </c>
      <c r="BI229" s="179">
        <f t="shared" si="48"/>
        <v>0</v>
      </c>
      <c r="BJ229" s="22" t="s">
        <v>142</v>
      </c>
      <c r="BK229" s="179">
        <f t="shared" si="49"/>
        <v>0</v>
      </c>
      <c r="BL229" s="22" t="s">
        <v>214</v>
      </c>
      <c r="BM229" s="22" t="s">
        <v>554</v>
      </c>
    </row>
    <row r="230" spans="2:65" s="1" customFormat="1" ht="20.399999999999999" customHeight="1">
      <c r="B230" s="167"/>
      <c r="C230" s="202" t="s">
        <v>555</v>
      </c>
      <c r="D230" s="202" t="s">
        <v>188</v>
      </c>
      <c r="E230" s="203" t="s">
        <v>556</v>
      </c>
      <c r="F230" s="204" t="s">
        <v>557</v>
      </c>
      <c r="G230" s="205" t="s">
        <v>154</v>
      </c>
      <c r="H230" s="206">
        <v>47</v>
      </c>
      <c r="I230" s="207"/>
      <c r="J230" s="208">
        <f t="shared" si="40"/>
        <v>0</v>
      </c>
      <c r="K230" s="204" t="s">
        <v>5</v>
      </c>
      <c r="L230" s="209"/>
      <c r="M230" s="210" t="s">
        <v>5</v>
      </c>
      <c r="N230" s="211" t="s">
        <v>44</v>
      </c>
      <c r="O230" s="40"/>
      <c r="P230" s="177">
        <f t="shared" si="41"/>
        <v>0</v>
      </c>
      <c r="Q230" s="177">
        <v>9.0000000000000006E-5</v>
      </c>
      <c r="R230" s="177">
        <f t="shared" si="42"/>
        <v>4.2300000000000003E-3</v>
      </c>
      <c r="S230" s="177">
        <v>0</v>
      </c>
      <c r="T230" s="178">
        <f t="shared" si="43"/>
        <v>0</v>
      </c>
      <c r="AR230" s="22" t="s">
        <v>259</v>
      </c>
      <c r="AT230" s="22" t="s">
        <v>188</v>
      </c>
      <c r="AU230" s="22" t="s">
        <v>142</v>
      </c>
      <c r="AY230" s="22" t="s">
        <v>134</v>
      </c>
      <c r="BE230" s="179">
        <f t="shared" si="44"/>
        <v>0</v>
      </c>
      <c r="BF230" s="179">
        <f t="shared" si="45"/>
        <v>0</v>
      </c>
      <c r="BG230" s="179">
        <f t="shared" si="46"/>
        <v>0</v>
      </c>
      <c r="BH230" s="179">
        <f t="shared" si="47"/>
        <v>0</v>
      </c>
      <c r="BI230" s="179">
        <f t="shared" si="48"/>
        <v>0</v>
      </c>
      <c r="BJ230" s="22" t="s">
        <v>142</v>
      </c>
      <c r="BK230" s="179">
        <f t="shared" si="49"/>
        <v>0</v>
      </c>
      <c r="BL230" s="22" t="s">
        <v>214</v>
      </c>
      <c r="BM230" s="22" t="s">
        <v>558</v>
      </c>
    </row>
    <row r="231" spans="2:65" s="1" customFormat="1" ht="20.399999999999999" customHeight="1">
      <c r="B231" s="167"/>
      <c r="C231" s="168" t="s">
        <v>559</v>
      </c>
      <c r="D231" s="168" t="s">
        <v>137</v>
      </c>
      <c r="E231" s="169" t="s">
        <v>560</v>
      </c>
      <c r="F231" s="170" t="s">
        <v>561</v>
      </c>
      <c r="G231" s="171" t="s">
        <v>154</v>
      </c>
      <c r="H231" s="172">
        <v>17</v>
      </c>
      <c r="I231" s="173"/>
      <c r="J231" s="174">
        <f t="shared" si="40"/>
        <v>0</v>
      </c>
      <c r="K231" s="170" t="s">
        <v>5</v>
      </c>
      <c r="L231" s="39"/>
      <c r="M231" s="175" t="s">
        <v>5</v>
      </c>
      <c r="N231" s="176" t="s">
        <v>44</v>
      </c>
      <c r="O231" s="40"/>
      <c r="P231" s="177">
        <f t="shared" si="41"/>
        <v>0</v>
      </c>
      <c r="Q231" s="177">
        <v>2.9159999999999998E-2</v>
      </c>
      <c r="R231" s="177">
        <f t="shared" si="42"/>
        <v>0.49571999999999999</v>
      </c>
      <c r="S231" s="177">
        <v>0</v>
      </c>
      <c r="T231" s="178">
        <f t="shared" si="43"/>
        <v>0</v>
      </c>
      <c r="AR231" s="22" t="s">
        <v>214</v>
      </c>
      <c r="AT231" s="22" t="s">
        <v>137</v>
      </c>
      <c r="AU231" s="22" t="s">
        <v>142</v>
      </c>
      <c r="AY231" s="22" t="s">
        <v>134</v>
      </c>
      <c r="BE231" s="179">
        <f t="shared" si="44"/>
        <v>0</v>
      </c>
      <c r="BF231" s="179">
        <f t="shared" si="45"/>
        <v>0</v>
      </c>
      <c r="BG231" s="179">
        <f t="shared" si="46"/>
        <v>0</v>
      </c>
      <c r="BH231" s="179">
        <f t="shared" si="47"/>
        <v>0</v>
      </c>
      <c r="BI231" s="179">
        <f t="shared" si="48"/>
        <v>0</v>
      </c>
      <c r="BJ231" s="22" t="s">
        <v>142</v>
      </c>
      <c r="BK231" s="179">
        <f t="shared" si="49"/>
        <v>0</v>
      </c>
      <c r="BL231" s="22" t="s">
        <v>214</v>
      </c>
      <c r="BM231" s="22" t="s">
        <v>562</v>
      </c>
    </row>
    <row r="232" spans="2:65" s="1" customFormat="1" ht="20.399999999999999" customHeight="1">
      <c r="B232" s="167"/>
      <c r="C232" s="168" t="s">
        <v>563</v>
      </c>
      <c r="D232" s="168" t="s">
        <v>137</v>
      </c>
      <c r="E232" s="169" t="s">
        <v>564</v>
      </c>
      <c r="F232" s="170" t="s">
        <v>565</v>
      </c>
      <c r="G232" s="171" t="s">
        <v>154</v>
      </c>
      <c r="H232" s="172">
        <v>94</v>
      </c>
      <c r="I232" s="173"/>
      <c r="J232" s="174">
        <f t="shared" si="40"/>
        <v>0</v>
      </c>
      <c r="K232" s="170" t="s">
        <v>5</v>
      </c>
      <c r="L232" s="39"/>
      <c r="M232" s="175" t="s">
        <v>5</v>
      </c>
      <c r="N232" s="176" t="s">
        <v>44</v>
      </c>
      <c r="O232" s="40"/>
      <c r="P232" s="177">
        <f t="shared" si="41"/>
        <v>0</v>
      </c>
      <c r="Q232" s="177">
        <v>0</v>
      </c>
      <c r="R232" s="177">
        <f t="shared" si="42"/>
        <v>0</v>
      </c>
      <c r="S232" s="177">
        <v>5.4900000000000001E-3</v>
      </c>
      <c r="T232" s="178">
        <f t="shared" si="43"/>
        <v>0.51605999999999996</v>
      </c>
      <c r="AR232" s="22" t="s">
        <v>214</v>
      </c>
      <c r="AT232" s="22" t="s">
        <v>137</v>
      </c>
      <c r="AU232" s="22" t="s">
        <v>142</v>
      </c>
      <c r="AY232" s="22" t="s">
        <v>134</v>
      </c>
      <c r="BE232" s="179">
        <f t="shared" si="44"/>
        <v>0</v>
      </c>
      <c r="BF232" s="179">
        <f t="shared" si="45"/>
        <v>0</v>
      </c>
      <c r="BG232" s="179">
        <f t="shared" si="46"/>
        <v>0</v>
      </c>
      <c r="BH232" s="179">
        <f t="shared" si="47"/>
        <v>0</v>
      </c>
      <c r="BI232" s="179">
        <f t="shared" si="48"/>
        <v>0</v>
      </c>
      <c r="BJ232" s="22" t="s">
        <v>142</v>
      </c>
      <c r="BK232" s="179">
        <f t="shared" si="49"/>
        <v>0</v>
      </c>
      <c r="BL232" s="22" t="s">
        <v>214</v>
      </c>
      <c r="BM232" s="22" t="s">
        <v>566</v>
      </c>
    </row>
    <row r="233" spans="2:65" s="1" customFormat="1" ht="28.8" customHeight="1">
      <c r="B233" s="167"/>
      <c r="C233" s="168" t="s">
        <v>567</v>
      </c>
      <c r="D233" s="168" t="s">
        <v>137</v>
      </c>
      <c r="E233" s="169" t="s">
        <v>568</v>
      </c>
      <c r="F233" s="170" t="s">
        <v>569</v>
      </c>
      <c r="G233" s="171" t="s">
        <v>154</v>
      </c>
      <c r="H233" s="172">
        <v>94</v>
      </c>
      <c r="I233" s="173"/>
      <c r="J233" s="174">
        <f t="shared" si="40"/>
        <v>0</v>
      </c>
      <c r="K233" s="170" t="s">
        <v>199</v>
      </c>
      <c r="L233" s="39"/>
      <c r="M233" s="175" t="s">
        <v>5</v>
      </c>
      <c r="N233" s="176" t="s">
        <v>44</v>
      </c>
      <c r="O233" s="40"/>
      <c r="P233" s="177">
        <f t="shared" si="41"/>
        <v>0</v>
      </c>
      <c r="Q233" s="177">
        <v>1.17E-3</v>
      </c>
      <c r="R233" s="177">
        <f t="shared" si="42"/>
        <v>0.10998000000000001</v>
      </c>
      <c r="S233" s="177">
        <v>0</v>
      </c>
      <c r="T233" s="178">
        <f t="shared" si="43"/>
        <v>0</v>
      </c>
      <c r="AR233" s="22" t="s">
        <v>214</v>
      </c>
      <c r="AT233" s="22" t="s">
        <v>137</v>
      </c>
      <c r="AU233" s="22" t="s">
        <v>142</v>
      </c>
      <c r="AY233" s="22" t="s">
        <v>134</v>
      </c>
      <c r="BE233" s="179">
        <f t="shared" si="44"/>
        <v>0</v>
      </c>
      <c r="BF233" s="179">
        <f t="shared" si="45"/>
        <v>0</v>
      </c>
      <c r="BG233" s="179">
        <f t="shared" si="46"/>
        <v>0</v>
      </c>
      <c r="BH233" s="179">
        <f t="shared" si="47"/>
        <v>0</v>
      </c>
      <c r="BI233" s="179">
        <f t="shared" si="48"/>
        <v>0</v>
      </c>
      <c r="BJ233" s="22" t="s">
        <v>142</v>
      </c>
      <c r="BK233" s="179">
        <f t="shared" si="49"/>
        <v>0</v>
      </c>
      <c r="BL233" s="22" t="s">
        <v>214</v>
      </c>
      <c r="BM233" s="22" t="s">
        <v>570</v>
      </c>
    </row>
    <row r="234" spans="2:65" s="1" customFormat="1" ht="20.399999999999999" customHeight="1">
      <c r="B234" s="167"/>
      <c r="C234" s="168" t="s">
        <v>571</v>
      </c>
      <c r="D234" s="168" t="s">
        <v>137</v>
      </c>
      <c r="E234" s="169" t="s">
        <v>572</v>
      </c>
      <c r="F234" s="170" t="s">
        <v>573</v>
      </c>
      <c r="G234" s="171" t="s">
        <v>148</v>
      </c>
      <c r="H234" s="172">
        <v>1316</v>
      </c>
      <c r="I234" s="173"/>
      <c r="J234" s="174">
        <f t="shared" si="40"/>
        <v>0</v>
      </c>
      <c r="K234" s="170" t="s">
        <v>5</v>
      </c>
      <c r="L234" s="39"/>
      <c r="M234" s="175" t="s">
        <v>5</v>
      </c>
      <c r="N234" s="176" t="s">
        <v>44</v>
      </c>
      <c r="O234" s="40"/>
      <c r="P234" s="177">
        <f t="shared" si="41"/>
        <v>0</v>
      </c>
      <c r="Q234" s="177">
        <v>1.9000000000000001E-4</v>
      </c>
      <c r="R234" s="177">
        <f t="shared" si="42"/>
        <v>0.25004000000000004</v>
      </c>
      <c r="S234" s="177">
        <v>0</v>
      </c>
      <c r="T234" s="178">
        <f t="shared" si="43"/>
        <v>0</v>
      </c>
      <c r="AR234" s="22" t="s">
        <v>214</v>
      </c>
      <c r="AT234" s="22" t="s">
        <v>137</v>
      </c>
      <c r="AU234" s="22" t="s">
        <v>142</v>
      </c>
      <c r="AY234" s="22" t="s">
        <v>134</v>
      </c>
      <c r="BE234" s="179">
        <f t="shared" si="44"/>
        <v>0</v>
      </c>
      <c r="BF234" s="179">
        <f t="shared" si="45"/>
        <v>0</v>
      </c>
      <c r="BG234" s="179">
        <f t="shared" si="46"/>
        <v>0</v>
      </c>
      <c r="BH234" s="179">
        <f t="shared" si="47"/>
        <v>0</v>
      </c>
      <c r="BI234" s="179">
        <f t="shared" si="48"/>
        <v>0</v>
      </c>
      <c r="BJ234" s="22" t="s">
        <v>142</v>
      </c>
      <c r="BK234" s="179">
        <f t="shared" si="49"/>
        <v>0</v>
      </c>
      <c r="BL234" s="22" t="s">
        <v>214</v>
      </c>
      <c r="BM234" s="22" t="s">
        <v>574</v>
      </c>
    </row>
    <row r="235" spans="2:65" s="1" customFormat="1" ht="20.399999999999999" customHeight="1">
      <c r="B235" s="167"/>
      <c r="C235" s="168" t="s">
        <v>575</v>
      </c>
      <c r="D235" s="168" t="s">
        <v>137</v>
      </c>
      <c r="E235" s="169" t="s">
        <v>576</v>
      </c>
      <c r="F235" s="170" t="s">
        <v>577</v>
      </c>
      <c r="G235" s="171" t="s">
        <v>148</v>
      </c>
      <c r="H235" s="172">
        <v>1250</v>
      </c>
      <c r="I235" s="173"/>
      <c r="J235" s="174">
        <f t="shared" si="40"/>
        <v>0</v>
      </c>
      <c r="K235" s="170" t="s">
        <v>5</v>
      </c>
      <c r="L235" s="39"/>
      <c r="M235" s="175" t="s">
        <v>5</v>
      </c>
      <c r="N235" s="176" t="s">
        <v>44</v>
      </c>
      <c r="O235" s="40"/>
      <c r="P235" s="177">
        <f t="shared" si="41"/>
        <v>0</v>
      </c>
      <c r="Q235" s="177">
        <v>1.0000000000000001E-5</v>
      </c>
      <c r="R235" s="177">
        <f t="shared" si="42"/>
        <v>1.2500000000000001E-2</v>
      </c>
      <c r="S235" s="177">
        <v>0</v>
      </c>
      <c r="T235" s="178">
        <f t="shared" si="43"/>
        <v>0</v>
      </c>
      <c r="AR235" s="22" t="s">
        <v>214</v>
      </c>
      <c r="AT235" s="22" t="s">
        <v>137</v>
      </c>
      <c r="AU235" s="22" t="s">
        <v>142</v>
      </c>
      <c r="AY235" s="22" t="s">
        <v>134</v>
      </c>
      <c r="BE235" s="179">
        <f t="shared" si="44"/>
        <v>0</v>
      </c>
      <c r="BF235" s="179">
        <f t="shared" si="45"/>
        <v>0</v>
      </c>
      <c r="BG235" s="179">
        <f t="shared" si="46"/>
        <v>0</v>
      </c>
      <c r="BH235" s="179">
        <f t="shared" si="47"/>
        <v>0</v>
      </c>
      <c r="BI235" s="179">
        <f t="shared" si="48"/>
        <v>0</v>
      </c>
      <c r="BJ235" s="22" t="s">
        <v>142</v>
      </c>
      <c r="BK235" s="179">
        <f t="shared" si="49"/>
        <v>0</v>
      </c>
      <c r="BL235" s="22" t="s">
        <v>214</v>
      </c>
      <c r="BM235" s="22" t="s">
        <v>578</v>
      </c>
    </row>
    <row r="236" spans="2:65" s="1" customFormat="1" ht="20.399999999999999" customHeight="1">
      <c r="B236" s="167"/>
      <c r="C236" s="168" t="s">
        <v>579</v>
      </c>
      <c r="D236" s="168" t="s">
        <v>137</v>
      </c>
      <c r="E236" s="169" t="s">
        <v>580</v>
      </c>
      <c r="F236" s="170" t="s">
        <v>581</v>
      </c>
      <c r="G236" s="171" t="s">
        <v>224</v>
      </c>
      <c r="H236" s="172">
        <v>11.507999999999999</v>
      </c>
      <c r="I236" s="173"/>
      <c r="J236" s="174">
        <f t="shared" si="40"/>
        <v>0</v>
      </c>
      <c r="K236" s="170" t="s">
        <v>155</v>
      </c>
      <c r="L236" s="39"/>
      <c r="M236" s="175" t="s">
        <v>5</v>
      </c>
      <c r="N236" s="176" t="s">
        <v>44</v>
      </c>
      <c r="O236" s="40"/>
      <c r="P236" s="177">
        <f t="shared" si="41"/>
        <v>0</v>
      </c>
      <c r="Q236" s="177">
        <v>0</v>
      </c>
      <c r="R236" s="177">
        <f t="shared" si="42"/>
        <v>0</v>
      </c>
      <c r="S236" s="177">
        <v>0</v>
      </c>
      <c r="T236" s="178">
        <f t="shared" si="43"/>
        <v>0</v>
      </c>
      <c r="AR236" s="22" t="s">
        <v>214</v>
      </c>
      <c r="AT236" s="22" t="s">
        <v>137</v>
      </c>
      <c r="AU236" s="22" t="s">
        <v>142</v>
      </c>
      <c r="AY236" s="22" t="s">
        <v>134</v>
      </c>
      <c r="BE236" s="179">
        <f t="shared" si="44"/>
        <v>0</v>
      </c>
      <c r="BF236" s="179">
        <f t="shared" si="45"/>
        <v>0</v>
      </c>
      <c r="BG236" s="179">
        <f t="shared" si="46"/>
        <v>0</v>
      </c>
      <c r="BH236" s="179">
        <f t="shared" si="47"/>
        <v>0</v>
      </c>
      <c r="BI236" s="179">
        <f t="shared" si="48"/>
        <v>0</v>
      </c>
      <c r="BJ236" s="22" t="s">
        <v>142</v>
      </c>
      <c r="BK236" s="179">
        <f t="shared" si="49"/>
        <v>0</v>
      </c>
      <c r="BL236" s="22" t="s">
        <v>214</v>
      </c>
      <c r="BM236" s="22" t="s">
        <v>582</v>
      </c>
    </row>
    <row r="237" spans="2:65" s="1" customFormat="1" ht="20.399999999999999" customHeight="1">
      <c r="B237" s="167"/>
      <c r="C237" s="168" t="s">
        <v>583</v>
      </c>
      <c r="D237" s="168" t="s">
        <v>137</v>
      </c>
      <c r="E237" s="169" t="s">
        <v>584</v>
      </c>
      <c r="F237" s="170" t="s">
        <v>585</v>
      </c>
      <c r="G237" s="171" t="s">
        <v>224</v>
      </c>
      <c r="H237" s="172">
        <v>11.507999999999999</v>
      </c>
      <c r="I237" s="173"/>
      <c r="J237" s="174">
        <f t="shared" si="40"/>
        <v>0</v>
      </c>
      <c r="K237" s="170" t="s">
        <v>155</v>
      </c>
      <c r="L237" s="39"/>
      <c r="M237" s="175" t="s">
        <v>5</v>
      </c>
      <c r="N237" s="176" t="s">
        <v>44</v>
      </c>
      <c r="O237" s="40"/>
      <c r="P237" s="177">
        <f t="shared" si="41"/>
        <v>0</v>
      </c>
      <c r="Q237" s="177">
        <v>0</v>
      </c>
      <c r="R237" s="177">
        <f t="shared" si="42"/>
        <v>0</v>
      </c>
      <c r="S237" s="177">
        <v>0</v>
      </c>
      <c r="T237" s="178">
        <f t="shared" si="43"/>
        <v>0</v>
      </c>
      <c r="AR237" s="22" t="s">
        <v>214</v>
      </c>
      <c r="AT237" s="22" t="s">
        <v>137</v>
      </c>
      <c r="AU237" s="22" t="s">
        <v>142</v>
      </c>
      <c r="AY237" s="22" t="s">
        <v>134</v>
      </c>
      <c r="BE237" s="179">
        <f t="shared" si="44"/>
        <v>0</v>
      </c>
      <c r="BF237" s="179">
        <f t="shared" si="45"/>
        <v>0</v>
      </c>
      <c r="BG237" s="179">
        <f t="shared" si="46"/>
        <v>0</v>
      </c>
      <c r="BH237" s="179">
        <f t="shared" si="47"/>
        <v>0</v>
      </c>
      <c r="BI237" s="179">
        <f t="shared" si="48"/>
        <v>0</v>
      </c>
      <c r="BJ237" s="22" t="s">
        <v>142</v>
      </c>
      <c r="BK237" s="179">
        <f t="shared" si="49"/>
        <v>0</v>
      </c>
      <c r="BL237" s="22" t="s">
        <v>214</v>
      </c>
      <c r="BM237" s="22" t="s">
        <v>586</v>
      </c>
    </row>
    <row r="238" spans="2:65" s="10" customFormat="1" ht="29.85" customHeight="1">
      <c r="B238" s="153"/>
      <c r="D238" s="164" t="s">
        <v>71</v>
      </c>
      <c r="E238" s="165" t="s">
        <v>587</v>
      </c>
      <c r="F238" s="165" t="s">
        <v>588</v>
      </c>
      <c r="I238" s="156"/>
      <c r="J238" s="166">
        <f>BK238</f>
        <v>0</v>
      </c>
      <c r="L238" s="153"/>
      <c r="M238" s="158"/>
      <c r="N238" s="159"/>
      <c r="O238" s="159"/>
      <c r="P238" s="160">
        <f>SUM(P239:P268)</f>
        <v>0</v>
      </c>
      <c r="Q238" s="159"/>
      <c r="R238" s="160">
        <f>SUM(R239:R268)</f>
        <v>1.0446040000000001</v>
      </c>
      <c r="S238" s="159"/>
      <c r="T238" s="161">
        <f>SUM(T239:T268)</f>
        <v>1.04617</v>
      </c>
      <c r="AR238" s="154" t="s">
        <v>142</v>
      </c>
      <c r="AT238" s="162" t="s">
        <v>71</v>
      </c>
      <c r="AU238" s="162" t="s">
        <v>24</v>
      </c>
      <c r="AY238" s="154" t="s">
        <v>134</v>
      </c>
      <c r="BK238" s="163">
        <f>SUM(BK239:BK268)</f>
        <v>0</v>
      </c>
    </row>
    <row r="239" spans="2:65" s="1" customFormat="1" ht="20.399999999999999" customHeight="1">
      <c r="B239" s="167"/>
      <c r="C239" s="168" t="s">
        <v>589</v>
      </c>
      <c r="D239" s="168" t="s">
        <v>137</v>
      </c>
      <c r="E239" s="169" t="s">
        <v>590</v>
      </c>
      <c r="F239" s="170" t="s">
        <v>591</v>
      </c>
      <c r="G239" s="171" t="s">
        <v>148</v>
      </c>
      <c r="H239" s="172">
        <v>31</v>
      </c>
      <c r="I239" s="173"/>
      <c r="J239" s="174">
        <f t="shared" ref="J239:J248" si="50">ROUND(I239*H239,2)</f>
        <v>0</v>
      </c>
      <c r="K239" s="170" t="s">
        <v>199</v>
      </c>
      <c r="L239" s="39"/>
      <c r="M239" s="175" t="s">
        <v>5</v>
      </c>
      <c r="N239" s="176" t="s">
        <v>44</v>
      </c>
      <c r="O239" s="40"/>
      <c r="P239" s="177">
        <f t="shared" ref="P239:P248" si="51">O239*H239</f>
        <v>0</v>
      </c>
      <c r="Q239" s="177">
        <v>2.7000000000000001E-3</v>
      </c>
      <c r="R239" s="177">
        <f t="shared" ref="R239:R248" si="52">Q239*H239</f>
        <v>8.3700000000000011E-2</v>
      </c>
      <c r="S239" s="177">
        <v>0</v>
      </c>
      <c r="T239" s="178">
        <f t="shared" ref="T239:T248" si="53">S239*H239</f>
        <v>0</v>
      </c>
      <c r="AR239" s="22" t="s">
        <v>214</v>
      </c>
      <c r="AT239" s="22" t="s">
        <v>137</v>
      </c>
      <c r="AU239" s="22" t="s">
        <v>142</v>
      </c>
      <c r="AY239" s="22" t="s">
        <v>134</v>
      </c>
      <c r="BE239" s="179">
        <f t="shared" ref="BE239:BE248" si="54">IF(N239="základní",J239,0)</f>
        <v>0</v>
      </c>
      <c r="BF239" s="179">
        <f t="shared" ref="BF239:BF248" si="55">IF(N239="snížená",J239,0)</f>
        <v>0</v>
      </c>
      <c r="BG239" s="179">
        <f t="shared" ref="BG239:BG248" si="56">IF(N239="zákl. přenesená",J239,0)</f>
        <v>0</v>
      </c>
      <c r="BH239" s="179">
        <f t="shared" ref="BH239:BH248" si="57">IF(N239="sníž. přenesená",J239,0)</f>
        <v>0</v>
      </c>
      <c r="BI239" s="179">
        <f t="shared" ref="BI239:BI248" si="58">IF(N239="nulová",J239,0)</f>
        <v>0</v>
      </c>
      <c r="BJ239" s="22" t="s">
        <v>142</v>
      </c>
      <c r="BK239" s="179">
        <f t="shared" ref="BK239:BK248" si="59">ROUND(I239*H239,2)</f>
        <v>0</v>
      </c>
      <c r="BL239" s="22" t="s">
        <v>214</v>
      </c>
      <c r="BM239" s="22" t="s">
        <v>592</v>
      </c>
    </row>
    <row r="240" spans="2:65" s="1" customFormat="1" ht="20.399999999999999" customHeight="1">
      <c r="B240" s="167"/>
      <c r="C240" s="168" t="s">
        <v>593</v>
      </c>
      <c r="D240" s="168" t="s">
        <v>137</v>
      </c>
      <c r="E240" s="169" t="s">
        <v>594</v>
      </c>
      <c r="F240" s="170" t="s">
        <v>595</v>
      </c>
      <c r="G240" s="171" t="s">
        <v>148</v>
      </c>
      <c r="H240" s="172">
        <v>16</v>
      </c>
      <c r="I240" s="173"/>
      <c r="J240" s="174">
        <f t="shared" si="50"/>
        <v>0</v>
      </c>
      <c r="K240" s="170" t="s">
        <v>5</v>
      </c>
      <c r="L240" s="39"/>
      <c r="M240" s="175" t="s">
        <v>5</v>
      </c>
      <c r="N240" s="176" t="s">
        <v>44</v>
      </c>
      <c r="O240" s="40"/>
      <c r="P240" s="177">
        <f t="shared" si="51"/>
        <v>0</v>
      </c>
      <c r="Q240" s="177">
        <v>1.7340000000000001E-2</v>
      </c>
      <c r="R240" s="177">
        <f t="shared" si="52"/>
        <v>0.27744000000000002</v>
      </c>
      <c r="S240" s="177">
        <v>0</v>
      </c>
      <c r="T240" s="178">
        <f t="shared" si="53"/>
        <v>0</v>
      </c>
      <c r="AR240" s="22" t="s">
        <v>214</v>
      </c>
      <c r="AT240" s="22" t="s">
        <v>137</v>
      </c>
      <c r="AU240" s="22" t="s">
        <v>142</v>
      </c>
      <c r="AY240" s="22" t="s">
        <v>134</v>
      </c>
      <c r="BE240" s="179">
        <f t="shared" si="54"/>
        <v>0</v>
      </c>
      <c r="BF240" s="179">
        <f t="shared" si="55"/>
        <v>0</v>
      </c>
      <c r="BG240" s="179">
        <f t="shared" si="56"/>
        <v>0</v>
      </c>
      <c r="BH240" s="179">
        <f t="shared" si="57"/>
        <v>0</v>
      </c>
      <c r="BI240" s="179">
        <f t="shared" si="58"/>
        <v>0</v>
      </c>
      <c r="BJ240" s="22" t="s">
        <v>142</v>
      </c>
      <c r="BK240" s="179">
        <f t="shared" si="59"/>
        <v>0</v>
      </c>
      <c r="BL240" s="22" t="s">
        <v>214</v>
      </c>
      <c r="BM240" s="22" t="s">
        <v>596</v>
      </c>
    </row>
    <row r="241" spans="2:65" s="1" customFormat="1" ht="20.399999999999999" customHeight="1">
      <c r="B241" s="167"/>
      <c r="C241" s="168" t="s">
        <v>597</v>
      </c>
      <c r="D241" s="168" t="s">
        <v>137</v>
      </c>
      <c r="E241" s="169" t="s">
        <v>598</v>
      </c>
      <c r="F241" s="170" t="s">
        <v>599</v>
      </c>
      <c r="G241" s="171" t="s">
        <v>148</v>
      </c>
      <c r="H241" s="172">
        <v>18</v>
      </c>
      <c r="I241" s="173"/>
      <c r="J241" s="174">
        <f t="shared" si="50"/>
        <v>0</v>
      </c>
      <c r="K241" s="170" t="s">
        <v>199</v>
      </c>
      <c r="L241" s="39"/>
      <c r="M241" s="175" t="s">
        <v>5</v>
      </c>
      <c r="N241" s="176" t="s">
        <v>44</v>
      </c>
      <c r="O241" s="40"/>
      <c r="P241" s="177">
        <f t="shared" si="51"/>
        <v>0</v>
      </c>
      <c r="Q241" s="177">
        <v>3.96E-3</v>
      </c>
      <c r="R241" s="177">
        <f t="shared" si="52"/>
        <v>7.1279999999999996E-2</v>
      </c>
      <c r="S241" s="177">
        <v>0</v>
      </c>
      <c r="T241" s="178">
        <f t="shared" si="53"/>
        <v>0</v>
      </c>
      <c r="AR241" s="22" t="s">
        <v>214</v>
      </c>
      <c r="AT241" s="22" t="s">
        <v>137</v>
      </c>
      <c r="AU241" s="22" t="s">
        <v>142</v>
      </c>
      <c r="AY241" s="22" t="s">
        <v>134</v>
      </c>
      <c r="BE241" s="179">
        <f t="shared" si="54"/>
        <v>0</v>
      </c>
      <c r="BF241" s="179">
        <f t="shared" si="55"/>
        <v>0</v>
      </c>
      <c r="BG241" s="179">
        <f t="shared" si="56"/>
        <v>0</v>
      </c>
      <c r="BH241" s="179">
        <f t="shared" si="57"/>
        <v>0</v>
      </c>
      <c r="BI241" s="179">
        <f t="shared" si="58"/>
        <v>0</v>
      </c>
      <c r="BJ241" s="22" t="s">
        <v>142</v>
      </c>
      <c r="BK241" s="179">
        <f t="shared" si="59"/>
        <v>0</v>
      </c>
      <c r="BL241" s="22" t="s">
        <v>214</v>
      </c>
      <c r="BM241" s="22" t="s">
        <v>600</v>
      </c>
    </row>
    <row r="242" spans="2:65" s="1" customFormat="1" ht="20.399999999999999" customHeight="1">
      <c r="B242" s="167"/>
      <c r="C242" s="168" t="s">
        <v>601</v>
      </c>
      <c r="D242" s="168" t="s">
        <v>137</v>
      </c>
      <c r="E242" s="169" t="s">
        <v>602</v>
      </c>
      <c r="F242" s="170" t="s">
        <v>603</v>
      </c>
      <c r="G242" s="171" t="s">
        <v>148</v>
      </c>
      <c r="H242" s="172">
        <v>31</v>
      </c>
      <c r="I242" s="173"/>
      <c r="J242" s="174">
        <f t="shared" si="50"/>
        <v>0</v>
      </c>
      <c r="K242" s="170" t="s">
        <v>5</v>
      </c>
      <c r="L242" s="39"/>
      <c r="M242" s="175" t="s">
        <v>5</v>
      </c>
      <c r="N242" s="176" t="s">
        <v>44</v>
      </c>
      <c r="O242" s="40"/>
      <c r="P242" s="177">
        <f t="shared" si="51"/>
        <v>0</v>
      </c>
      <c r="Q242" s="177">
        <v>1.1E-4</v>
      </c>
      <c r="R242" s="177">
        <f t="shared" si="52"/>
        <v>3.4100000000000003E-3</v>
      </c>
      <c r="S242" s="177">
        <v>2.15E-3</v>
      </c>
      <c r="T242" s="178">
        <f t="shared" si="53"/>
        <v>6.6650000000000001E-2</v>
      </c>
      <c r="AR242" s="22" t="s">
        <v>214</v>
      </c>
      <c r="AT242" s="22" t="s">
        <v>137</v>
      </c>
      <c r="AU242" s="22" t="s">
        <v>142</v>
      </c>
      <c r="AY242" s="22" t="s">
        <v>134</v>
      </c>
      <c r="BE242" s="179">
        <f t="shared" si="54"/>
        <v>0</v>
      </c>
      <c r="BF242" s="179">
        <f t="shared" si="55"/>
        <v>0</v>
      </c>
      <c r="BG242" s="179">
        <f t="shared" si="56"/>
        <v>0</v>
      </c>
      <c r="BH242" s="179">
        <f t="shared" si="57"/>
        <v>0</v>
      </c>
      <c r="BI242" s="179">
        <f t="shared" si="58"/>
        <v>0</v>
      </c>
      <c r="BJ242" s="22" t="s">
        <v>142</v>
      </c>
      <c r="BK242" s="179">
        <f t="shared" si="59"/>
        <v>0</v>
      </c>
      <c r="BL242" s="22" t="s">
        <v>214</v>
      </c>
      <c r="BM242" s="22" t="s">
        <v>604</v>
      </c>
    </row>
    <row r="243" spans="2:65" s="1" customFormat="1" ht="20.399999999999999" customHeight="1">
      <c r="B243" s="167"/>
      <c r="C243" s="168" t="s">
        <v>605</v>
      </c>
      <c r="D243" s="168" t="s">
        <v>137</v>
      </c>
      <c r="E243" s="169" t="s">
        <v>606</v>
      </c>
      <c r="F243" s="170" t="s">
        <v>607</v>
      </c>
      <c r="G243" s="171" t="s">
        <v>148</v>
      </c>
      <c r="H243" s="172">
        <v>106</v>
      </c>
      <c r="I243" s="173"/>
      <c r="J243" s="174">
        <f t="shared" si="50"/>
        <v>0</v>
      </c>
      <c r="K243" s="170" t="s">
        <v>5</v>
      </c>
      <c r="L243" s="39"/>
      <c r="M243" s="175" t="s">
        <v>5</v>
      </c>
      <c r="N243" s="176" t="s">
        <v>44</v>
      </c>
      <c r="O243" s="40"/>
      <c r="P243" s="177">
        <f t="shared" si="51"/>
        <v>0</v>
      </c>
      <c r="Q243" s="177">
        <v>1.1E-4</v>
      </c>
      <c r="R243" s="177">
        <f t="shared" si="52"/>
        <v>1.166E-2</v>
      </c>
      <c r="S243" s="177">
        <v>2.15E-3</v>
      </c>
      <c r="T243" s="178">
        <f t="shared" si="53"/>
        <v>0.22789999999999999</v>
      </c>
      <c r="AR243" s="22" t="s">
        <v>214</v>
      </c>
      <c r="AT243" s="22" t="s">
        <v>137</v>
      </c>
      <c r="AU243" s="22" t="s">
        <v>142</v>
      </c>
      <c r="AY243" s="22" t="s">
        <v>134</v>
      </c>
      <c r="BE243" s="179">
        <f t="shared" si="54"/>
        <v>0</v>
      </c>
      <c r="BF243" s="179">
        <f t="shared" si="55"/>
        <v>0</v>
      </c>
      <c r="BG243" s="179">
        <f t="shared" si="56"/>
        <v>0</v>
      </c>
      <c r="BH243" s="179">
        <f t="shared" si="57"/>
        <v>0</v>
      </c>
      <c r="BI243" s="179">
        <f t="shared" si="58"/>
        <v>0</v>
      </c>
      <c r="BJ243" s="22" t="s">
        <v>142</v>
      </c>
      <c r="BK243" s="179">
        <f t="shared" si="59"/>
        <v>0</v>
      </c>
      <c r="BL243" s="22" t="s">
        <v>214</v>
      </c>
      <c r="BM243" s="22" t="s">
        <v>608</v>
      </c>
    </row>
    <row r="244" spans="2:65" s="1" customFormat="1" ht="20.399999999999999" customHeight="1">
      <c r="B244" s="167"/>
      <c r="C244" s="168" t="s">
        <v>609</v>
      </c>
      <c r="D244" s="168" t="s">
        <v>137</v>
      </c>
      <c r="E244" s="169" t="s">
        <v>610</v>
      </c>
      <c r="F244" s="170" t="s">
        <v>611</v>
      </c>
      <c r="G244" s="171" t="s">
        <v>148</v>
      </c>
      <c r="H244" s="172">
        <v>35</v>
      </c>
      <c r="I244" s="173"/>
      <c r="J244" s="174">
        <f t="shared" si="50"/>
        <v>0</v>
      </c>
      <c r="K244" s="170" t="s">
        <v>5</v>
      </c>
      <c r="L244" s="39"/>
      <c r="M244" s="175" t="s">
        <v>5</v>
      </c>
      <c r="N244" s="176" t="s">
        <v>44</v>
      </c>
      <c r="O244" s="40"/>
      <c r="P244" s="177">
        <f t="shared" si="51"/>
        <v>0</v>
      </c>
      <c r="Q244" s="177">
        <v>3.8999999999999999E-4</v>
      </c>
      <c r="R244" s="177">
        <f t="shared" si="52"/>
        <v>1.3649999999999999E-2</v>
      </c>
      <c r="S244" s="177">
        <v>3.4199999999999999E-3</v>
      </c>
      <c r="T244" s="178">
        <f t="shared" si="53"/>
        <v>0.1197</v>
      </c>
      <c r="AR244" s="22" t="s">
        <v>214</v>
      </c>
      <c r="AT244" s="22" t="s">
        <v>137</v>
      </c>
      <c r="AU244" s="22" t="s">
        <v>142</v>
      </c>
      <c r="AY244" s="22" t="s">
        <v>134</v>
      </c>
      <c r="BE244" s="179">
        <f t="shared" si="54"/>
        <v>0</v>
      </c>
      <c r="BF244" s="179">
        <f t="shared" si="55"/>
        <v>0</v>
      </c>
      <c r="BG244" s="179">
        <f t="shared" si="56"/>
        <v>0</v>
      </c>
      <c r="BH244" s="179">
        <f t="shared" si="57"/>
        <v>0</v>
      </c>
      <c r="BI244" s="179">
        <f t="shared" si="58"/>
        <v>0</v>
      </c>
      <c r="BJ244" s="22" t="s">
        <v>142</v>
      </c>
      <c r="BK244" s="179">
        <f t="shared" si="59"/>
        <v>0</v>
      </c>
      <c r="BL244" s="22" t="s">
        <v>214</v>
      </c>
      <c r="BM244" s="22" t="s">
        <v>612</v>
      </c>
    </row>
    <row r="245" spans="2:65" s="1" customFormat="1" ht="20.399999999999999" customHeight="1">
      <c r="B245" s="167"/>
      <c r="C245" s="168" t="s">
        <v>613</v>
      </c>
      <c r="D245" s="168" t="s">
        <v>137</v>
      </c>
      <c r="E245" s="169" t="s">
        <v>614</v>
      </c>
      <c r="F245" s="170" t="s">
        <v>615</v>
      </c>
      <c r="G245" s="171" t="s">
        <v>148</v>
      </c>
      <c r="H245" s="172">
        <v>96</v>
      </c>
      <c r="I245" s="173"/>
      <c r="J245" s="174">
        <f t="shared" si="50"/>
        <v>0</v>
      </c>
      <c r="K245" s="170" t="s">
        <v>5</v>
      </c>
      <c r="L245" s="39"/>
      <c r="M245" s="175" t="s">
        <v>5</v>
      </c>
      <c r="N245" s="176" t="s">
        <v>44</v>
      </c>
      <c r="O245" s="40"/>
      <c r="P245" s="177">
        <f t="shared" si="51"/>
        <v>0</v>
      </c>
      <c r="Q245" s="177">
        <v>3.8999999999999999E-4</v>
      </c>
      <c r="R245" s="177">
        <f t="shared" si="52"/>
        <v>3.7440000000000001E-2</v>
      </c>
      <c r="S245" s="177">
        <v>3.4199999999999999E-3</v>
      </c>
      <c r="T245" s="178">
        <f t="shared" si="53"/>
        <v>0.32832</v>
      </c>
      <c r="AR245" s="22" t="s">
        <v>214</v>
      </c>
      <c r="AT245" s="22" t="s">
        <v>137</v>
      </c>
      <c r="AU245" s="22" t="s">
        <v>142</v>
      </c>
      <c r="AY245" s="22" t="s">
        <v>134</v>
      </c>
      <c r="BE245" s="179">
        <f t="shared" si="54"/>
        <v>0</v>
      </c>
      <c r="BF245" s="179">
        <f t="shared" si="55"/>
        <v>0</v>
      </c>
      <c r="BG245" s="179">
        <f t="shared" si="56"/>
        <v>0</v>
      </c>
      <c r="BH245" s="179">
        <f t="shared" si="57"/>
        <v>0</v>
      </c>
      <c r="BI245" s="179">
        <f t="shared" si="58"/>
        <v>0</v>
      </c>
      <c r="BJ245" s="22" t="s">
        <v>142</v>
      </c>
      <c r="BK245" s="179">
        <f t="shared" si="59"/>
        <v>0</v>
      </c>
      <c r="BL245" s="22" t="s">
        <v>214</v>
      </c>
      <c r="BM245" s="22" t="s">
        <v>616</v>
      </c>
    </row>
    <row r="246" spans="2:65" s="1" customFormat="1" ht="20.399999999999999" customHeight="1">
      <c r="B246" s="167"/>
      <c r="C246" s="168" t="s">
        <v>617</v>
      </c>
      <c r="D246" s="168" t="s">
        <v>137</v>
      </c>
      <c r="E246" s="169" t="s">
        <v>618</v>
      </c>
      <c r="F246" s="170" t="s">
        <v>619</v>
      </c>
      <c r="G246" s="171" t="s">
        <v>148</v>
      </c>
      <c r="H246" s="172">
        <v>1</v>
      </c>
      <c r="I246" s="173"/>
      <c r="J246" s="174">
        <f t="shared" si="50"/>
        <v>0</v>
      </c>
      <c r="K246" s="170" t="s">
        <v>5</v>
      </c>
      <c r="L246" s="39"/>
      <c r="M246" s="175" t="s">
        <v>5</v>
      </c>
      <c r="N246" s="176" t="s">
        <v>44</v>
      </c>
      <c r="O246" s="40"/>
      <c r="P246" s="177">
        <f t="shared" si="51"/>
        <v>0</v>
      </c>
      <c r="Q246" s="177">
        <v>8.6300000000000005E-3</v>
      </c>
      <c r="R246" s="177">
        <f t="shared" si="52"/>
        <v>8.6300000000000005E-3</v>
      </c>
      <c r="S246" s="177">
        <v>0</v>
      </c>
      <c r="T246" s="178">
        <f t="shared" si="53"/>
        <v>0</v>
      </c>
      <c r="AR246" s="22" t="s">
        <v>214</v>
      </c>
      <c r="AT246" s="22" t="s">
        <v>137</v>
      </c>
      <c r="AU246" s="22" t="s">
        <v>142</v>
      </c>
      <c r="AY246" s="22" t="s">
        <v>134</v>
      </c>
      <c r="BE246" s="179">
        <f t="shared" si="54"/>
        <v>0</v>
      </c>
      <c r="BF246" s="179">
        <f t="shared" si="55"/>
        <v>0</v>
      </c>
      <c r="BG246" s="179">
        <f t="shared" si="56"/>
        <v>0</v>
      </c>
      <c r="BH246" s="179">
        <f t="shared" si="57"/>
        <v>0</v>
      </c>
      <c r="BI246" s="179">
        <f t="shared" si="58"/>
        <v>0</v>
      </c>
      <c r="BJ246" s="22" t="s">
        <v>142</v>
      </c>
      <c r="BK246" s="179">
        <f t="shared" si="59"/>
        <v>0</v>
      </c>
      <c r="BL246" s="22" t="s">
        <v>214</v>
      </c>
      <c r="BM246" s="22" t="s">
        <v>620</v>
      </c>
    </row>
    <row r="247" spans="2:65" s="1" customFormat="1" ht="20.399999999999999" customHeight="1">
      <c r="B247" s="167"/>
      <c r="C247" s="168" t="s">
        <v>621</v>
      </c>
      <c r="D247" s="168" t="s">
        <v>137</v>
      </c>
      <c r="E247" s="169" t="s">
        <v>622</v>
      </c>
      <c r="F247" s="170" t="s">
        <v>623</v>
      </c>
      <c r="G247" s="171" t="s">
        <v>154</v>
      </c>
      <c r="H247" s="172">
        <v>1</v>
      </c>
      <c r="I247" s="173"/>
      <c r="J247" s="174">
        <f t="shared" si="50"/>
        <v>0</v>
      </c>
      <c r="K247" s="170" t="s">
        <v>199</v>
      </c>
      <c r="L247" s="39"/>
      <c r="M247" s="175" t="s">
        <v>5</v>
      </c>
      <c r="N247" s="176" t="s">
        <v>44</v>
      </c>
      <c r="O247" s="40"/>
      <c r="P247" s="177">
        <f t="shared" si="51"/>
        <v>0</v>
      </c>
      <c r="Q247" s="177">
        <v>2.3700000000000001E-3</v>
      </c>
      <c r="R247" s="177">
        <f t="shared" si="52"/>
        <v>2.3700000000000001E-3</v>
      </c>
      <c r="S247" s="177">
        <v>0</v>
      </c>
      <c r="T247" s="178">
        <f t="shared" si="53"/>
        <v>0</v>
      </c>
      <c r="AR247" s="22" t="s">
        <v>214</v>
      </c>
      <c r="AT247" s="22" t="s">
        <v>137</v>
      </c>
      <c r="AU247" s="22" t="s">
        <v>142</v>
      </c>
      <c r="AY247" s="22" t="s">
        <v>134</v>
      </c>
      <c r="BE247" s="179">
        <f t="shared" si="54"/>
        <v>0</v>
      </c>
      <c r="BF247" s="179">
        <f t="shared" si="55"/>
        <v>0</v>
      </c>
      <c r="BG247" s="179">
        <f t="shared" si="56"/>
        <v>0</v>
      </c>
      <c r="BH247" s="179">
        <f t="shared" si="57"/>
        <v>0</v>
      </c>
      <c r="BI247" s="179">
        <f t="shared" si="58"/>
        <v>0</v>
      </c>
      <c r="BJ247" s="22" t="s">
        <v>142</v>
      </c>
      <c r="BK247" s="179">
        <f t="shared" si="59"/>
        <v>0</v>
      </c>
      <c r="BL247" s="22" t="s">
        <v>214</v>
      </c>
      <c r="BM247" s="22" t="s">
        <v>624</v>
      </c>
    </row>
    <row r="248" spans="2:65" s="1" customFormat="1" ht="20.399999999999999" customHeight="1">
      <c r="B248" s="167"/>
      <c r="C248" s="168" t="s">
        <v>625</v>
      </c>
      <c r="D248" s="168" t="s">
        <v>137</v>
      </c>
      <c r="E248" s="169" t="s">
        <v>626</v>
      </c>
      <c r="F248" s="170" t="s">
        <v>627</v>
      </c>
      <c r="G248" s="171" t="s">
        <v>148</v>
      </c>
      <c r="H248" s="172">
        <v>22.4</v>
      </c>
      <c r="I248" s="173"/>
      <c r="J248" s="174">
        <f t="shared" si="50"/>
        <v>0</v>
      </c>
      <c r="K248" s="170" t="s">
        <v>5</v>
      </c>
      <c r="L248" s="39"/>
      <c r="M248" s="175" t="s">
        <v>5</v>
      </c>
      <c r="N248" s="176" t="s">
        <v>44</v>
      </c>
      <c r="O248" s="40"/>
      <c r="P248" s="177">
        <f t="shared" si="51"/>
        <v>0</v>
      </c>
      <c r="Q248" s="177">
        <v>3.0100000000000001E-3</v>
      </c>
      <c r="R248" s="177">
        <f t="shared" si="52"/>
        <v>6.7423999999999998E-2</v>
      </c>
      <c r="S248" s="177">
        <v>0</v>
      </c>
      <c r="T248" s="178">
        <f t="shared" si="53"/>
        <v>0</v>
      </c>
      <c r="AR248" s="22" t="s">
        <v>214</v>
      </c>
      <c r="AT248" s="22" t="s">
        <v>137</v>
      </c>
      <c r="AU248" s="22" t="s">
        <v>142</v>
      </c>
      <c r="AY248" s="22" t="s">
        <v>134</v>
      </c>
      <c r="BE248" s="179">
        <f t="shared" si="54"/>
        <v>0</v>
      </c>
      <c r="BF248" s="179">
        <f t="shared" si="55"/>
        <v>0</v>
      </c>
      <c r="BG248" s="179">
        <f t="shared" si="56"/>
        <v>0</v>
      </c>
      <c r="BH248" s="179">
        <f t="shared" si="57"/>
        <v>0</v>
      </c>
      <c r="BI248" s="179">
        <f t="shared" si="58"/>
        <v>0</v>
      </c>
      <c r="BJ248" s="22" t="s">
        <v>142</v>
      </c>
      <c r="BK248" s="179">
        <f t="shared" si="59"/>
        <v>0</v>
      </c>
      <c r="BL248" s="22" t="s">
        <v>214</v>
      </c>
      <c r="BM248" s="22" t="s">
        <v>628</v>
      </c>
    </row>
    <row r="249" spans="2:65" s="11" customFormat="1">
      <c r="B249" s="180"/>
      <c r="D249" s="181" t="s">
        <v>144</v>
      </c>
      <c r="E249" s="182" t="s">
        <v>5</v>
      </c>
      <c r="F249" s="183" t="s">
        <v>629</v>
      </c>
      <c r="H249" s="184">
        <v>22.4</v>
      </c>
      <c r="I249" s="185"/>
      <c r="L249" s="180"/>
      <c r="M249" s="186"/>
      <c r="N249" s="187"/>
      <c r="O249" s="187"/>
      <c r="P249" s="187"/>
      <c r="Q249" s="187"/>
      <c r="R249" s="187"/>
      <c r="S249" s="187"/>
      <c r="T249" s="188"/>
      <c r="AT249" s="189" t="s">
        <v>144</v>
      </c>
      <c r="AU249" s="189" t="s">
        <v>142</v>
      </c>
      <c r="AV249" s="11" t="s">
        <v>142</v>
      </c>
      <c r="AW249" s="11" t="s">
        <v>35</v>
      </c>
      <c r="AX249" s="11" t="s">
        <v>24</v>
      </c>
      <c r="AY249" s="189" t="s">
        <v>134</v>
      </c>
    </row>
    <row r="250" spans="2:65" s="1" customFormat="1" ht="20.399999999999999" customHeight="1">
      <c r="B250" s="167"/>
      <c r="C250" s="168" t="s">
        <v>630</v>
      </c>
      <c r="D250" s="168" t="s">
        <v>137</v>
      </c>
      <c r="E250" s="169" t="s">
        <v>631</v>
      </c>
      <c r="F250" s="170" t="s">
        <v>632</v>
      </c>
      <c r="G250" s="171" t="s">
        <v>154</v>
      </c>
      <c r="H250" s="172">
        <v>30</v>
      </c>
      <c r="I250" s="173"/>
      <c r="J250" s="174">
        <f t="shared" ref="J250:J268" si="60">ROUND(I250*H250,2)</f>
        <v>0</v>
      </c>
      <c r="K250" s="170" t="s">
        <v>5</v>
      </c>
      <c r="L250" s="39"/>
      <c r="M250" s="175" t="s">
        <v>5</v>
      </c>
      <c r="N250" s="176" t="s">
        <v>44</v>
      </c>
      <c r="O250" s="40"/>
      <c r="P250" s="177">
        <f t="shared" ref="P250:P268" si="61">O250*H250</f>
        <v>0</v>
      </c>
      <c r="Q250" s="177">
        <v>3.46E-3</v>
      </c>
      <c r="R250" s="177">
        <f t="shared" ref="R250:R268" si="62">Q250*H250</f>
        <v>0.1038</v>
      </c>
      <c r="S250" s="177">
        <v>0</v>
      </c>
      <c r="T250" s="178">
        <f t="shared" ref="T250:T268" si="63">S250*H250</f>
        <v>0</v>
      </c>
      <c r="AR250" s="22" t="s">
        <v>214</v>
      </c>
      <c r="AT250" s="22" t="s">
        <v>137</v>
      </c>
      <c r="AU250" s="22" t="s">
        <v>142</v>
      </c>
      <c r="AY250" s="22" t="s">
        <v>134</v>
      </c>
      <c r="BE250" s="179">
        <f t="shared" ref="BE250:BE268" si="64">IF(N250="základní",J250,0)</f>
        <v>0</v>
      </c>
      <c r="BF250" s="179">
        <f t="shared" ref="BF250:BF268" si="65">IF(N250="snížená",J250,0)</f>
        <v>0</v>
      </c>
      <c r="BG250" s="179">
        <f t="shared" ref="BG250:BG268" si="66">IF(N250="zákl. přenesená",J250,0)</f>
        <v>0</v>
      </c>
      <c r="BH250" s="179">
        <f t="shared" ref="BH250:BH268" si="67">IF(N250="sníž. přenesená",J250,0)</f>
        <v>0</v>
      </c>
      <c r="BI250" s="179">
        <f t="shared" ref="BI250:BI268" si="68">IF(N250="nulová",J250,0)</f>
        <v>0</v>
      </c>
      <c r="BJ250" s="22" t="s">
        <v>142</v>
      </c>
      <c r="BK250" s="179">
        <f t="shared" ref="BK250:BK268" si="69">ROUND(I250*H250,2)</f>
        <v>0</v>
      </c>
      <c r="BL250" s="22" t="s">
        <v>214</v>
      </c>
      <c r="BM250" s="22" t="s">
        <v>633</v>
      </c>
    </row>
    <row r="251" spans="2:65" s="1" customFormat="1" ht="20.399999999999999" customHeight="1">
      <c r="B251" s="167"/>
      <c r="C251" s="168" t="s">
        <v>634</v>
      </c>
      <c r="D251" s="168" t="s">
        <v>137</v>
      </c>
      <c r="E251" s="169" t="s">
        <v>635</v>
      </c>
      <c r="F251" s="170" t="s">
        <v>636</v>
      </c>
      <c r="G251" s="171" t="s">
        <v>154</v>
      </c>
      <c r="H251" s="172">
        <v>30</v>
      </c>
      <c r="I251" s="173"/>
      <c r="J251" s="174">
        <f t="shared" si="60"/>
        <v>0</v>
      </c>
      <c r="K251" s="170" t="s">
        <v>5</v>
      </c>
      <c r="L251" s="39"/>
      <c r="M251" s="175" t="s">
        <v>5</v>
      </c>
      <c r="N251" s="176" t="s">
        <v>44</v>
      </c>
      <c r="O251" s="40"/>
      <c r="P251" s="177">
        <f t="shared" si="61"/>
        <v>0</v>
      </c>
      <c r="Q251" s="177">
        <v>2.5999999999999998E-4</v>
      </c>
      <c r="R251" s="177">
        <f t="shared" si="62"/>
        <v>7.7999999999999996E-3</v>
      </c>
      <c r="S251" s="177">
        <v>0</v>
      </c>
      <c r="T251" s="178">
        <f t="shared" si="63"/>
        <v>0</v>
      </c>
      <c r="AR251" s="22" t="s">
        <v>214</v>
      </c>
      <c r="AT251" s="22" t="s">
        <v>137</v>
      </c>
      <c r="AU251" s="22" t="s">
        <v>142</v>
      </c>
      <c r="AY251" s="22" t="s">
        <v>134</v>
      </c>
      <c r="BE251" s="179">
        <f t="shared" si="64"/>
        <v>0</v>
      </c>
      <c r="BF251" s="179">
        <f t="shared" si="65"/>
        <v>0</v>
      </c>
      <c r="BG251" s="179">
        <f t="shared" si="66"/>
        <v>0</v>
      </c>
      <c r="BH251" s="179">
        <f t="shared" si="67"/>
        <v>0</v>
      </c>
      <c r="BI251" s="179">
        <f t="shared" si="68"/>
        <v>0</v>
      </c>
      <c r="BJ251" s="22" t="s">
        <v>142</v>
      </c>
      <c r="BK251" s="179">
        <f t="shared" si="69"/>
        <v>0</v>
      </c>
      <c r="BL251" s="22" t="s">
        <v>214</v>
      </c>
      <c r="BM251" s="22" t="s">
        <v>637</v>
      </c>
    </row>
    <row r="252" spans="2:65" s="1" customFormat="1" ht="20.399999999999999" customHeight="1">
      <c r="B252" s="167"/>
      <c r="C252" s="168" t="s">
        <v>638</v>
      </c>
      <c r="D252" s="168" t="s">
        <v>137</v>
      </c>
      <c r="E252" s="169" t="s">
        <v>639</v>
      </c>
      <c r="F252" s="170" t="s">
        <v>640</v>
      </c>
      <c r="G252" s="171" t="s">
        <v>641</v>
      </c>
      <c r="H252" s="172">
        <v>30</v>
      </c>
      <c r="I252" s="173"/>
      <c r="J252" s="174">
        <f t="shared" si="60"/>
        <v>0</v>
      </c>
      <c r="K252" s="170" t="s">
        <v>5</v>
      </c>
      <c r="L252" s="39"/>
      <c r="M252" s="175" t="s">
        <v>5</v>
      </c>
      <c r="N252" s="176" t="s">
        <v>44</v>
      </c>
      <c r="O252" s="40"/>
      <c r="P252" s="177">
        <f t="shared" si="61"/>
        <v>0</v>
      </c>
      <c r="Q252" s="177">
        <v>0</v>
      </c>
      <c r="R252" s="177">
        <f t="shared" si="62"/>
        <v>0</v>
      </c>
      <c r="S252" s="177">
        <v>5.13E-3</v>
      </c>
      <c r="T252" s="178">
        <f t="shared" si="63"/>
        <v>0.15390000000000001</v>
      </c>
      <c r="AR252" s="22" t="s">
        <v>214</v>
      </c>
      <c r="AT252" s="22" t="s">
        <v>137</v>
      </c>
      <c r="AU252" s="22" t="s">
        <v>142</v>
      </c>
      <c r="AY252" s="22" t="s">
        <v>134</v>
      </c>
      <c r="BE252" s="179">
        <f t="shared" si="64"/>
        <v>0</v>
      </c>
      <c r="BF252" s="179">
        <f t="shared" si="65"/>
        <v>0</v>
      </c>
      <c r="BG252" s="179">
        <f t="shared" si="66"/>
        <v>0</v>
      </c>
      <c r="BH252" s="179">
        <f t="shared" si="67"/>
        <v>0</v>
      </c>
      <c r="BI252" s="179">
        <f t="shared" si="68"/>
        <v>0</v>
      </c>
      <c r="BJ252" s="22" t="s">
        <v>142</v>
      </c>
      <c r="BK252" s="179">
        <f t="shared" si="69"/>
        <v>0</v>
      </c>
      <c r="BL252" s="22" t="s">
        <v>214</v>
      </c>
      <c r="BM252" s="22" t="s">
        <v>642</v>
      </c>
    </row>
    <row r="253" spans="2:65" s="1" customFormat="1" ht="20.399999999999999" customHeight="1">
      <c r="B253" s="167"/>
      <c r="C253" s="168" t="s">
        <v>643</v>
      </c>
      <c r="D253" s="168" t="s">
        <v>137</v>
      </c>
      <c r="E253" s="169" t="s">
        <v>644</v>
      </c>
      <c r="F253" s="170" t="s">
        <v>645</v>
      </c>
      <c r="G253" s="171" t="s">
        <v>154</v>
      </c>
      <c r="H253" s="172">
        <v>30</v>
      </c>
      <c r="I253" s="173"/>
      <c r="J253" s="174">
        <f t="shared" si="60"/>
        <v>0</v>
      </c>
      <c r="K253" s="170" t="s">
        <v>5</v>
      </c>
      <c r="L253" s="39"/>
      <c r="M253" s="175" t="s">
        <v>5</v>
      </c>
      <c r="N253" s="176" t="s">
        <v>44</v>
      </c>
      <c r="O253" s="40"/>
      <c r="P253" s="177">
        <f t="shared" si="61"/>
        <v>0</v>
      </c>
      <c r="Q253" s="177">
        <v>0</v>
      </c>
      <c r="R253" s="177">
        <f t="shared" si="62"/>
        <v>0</v>
      </c>
      <c r="S253" s="177">
        <v>8.8999999999999995E-4</v>
      </c>
      <c r="T253" s="178">
        <f t="shared" si="63"/>
        <v>2.6699999999999998E-2</v>
      </c>
      <c r="AR253" s="22" t="s">
        <v>214</v>
      </c>
      <c r="AT253" s="22" t="s">
        <v>137</v>
      </c>
      <c r="AU253" s="22" t="s">
        <v>142</v>
      </c>
      <c r="AY253" s="22" t="s">
        <v>134</v>
      </c>
      <c r="BE253" s="179">
        <f t="shared" si="64"/>
        <v>0</v>
      </c>
      <c r="BF253" s="179">
        <f t="shared" si="65"/>
        <v>0</v>
      </c>
      <c r="BG253" s="179">
        <f t="shared" si="66"/>
        <v>0</v>
      </c>
      <c r="BH253" s="179">
        <f t="shared" si="67"/>
        <v>0</v>
      </c>
      <c r="BI253" s="179">
        <f t="shared" si="68"/>
        <v>0</v>
      </c>
      <c r="BJ253" s="22" t="s">
        <v>142</v>
      </c>
      <c r="BK253" s="179">
        <f t="shared" si="69"/>
        <v>0</v>
      </c>
      <c r="BL253" s="22" t="s">
        <v>214</v>
      </c>
      <c r="BM253" s="22" t="s">
        <v>646</v>
      </c>
    </row>
    <row r="254" spans="2:65" s="1" customFormat="1" ht="20.399999999999999" customHeight="1">
      <c r="B254" s="167"/>
      <c r="C254" s="168" t="s">
        <v>647</v>
      </c>
      <c r="D254" s="168" t="s">
        <v>137</v>
      </c>
      <c r="E254" s="169" t="s">
        <v>648</v>
      </c>
      <c r="F254" s="170" t="s">
        <v>649</v>
      </c>
      <c r="G254" s="171" t="s">
        <v>148</v>
      </c>
      <c r="H254" s="172">
        <v>90</v>
      </c>
      <c r="I254" s="173"/>
      <c r="J254" s="174">
        <f t="shared" si="60"/>
        <v>0</v>
      </c>
      <c r="K254" s="170" t="s">
        <v>199</v>
      </c>
      <c r="L254" s="39"/>
      <c r="M254" s="175" t="s">
        <v>5</v>
      </c>
      <c r="N254" s="176" t="s">
        <v>44</v>
      </c>
      <c r="O254" s="40"/>
      <c r="P254" s="177">
        <f t="shared" si="61"/>
        <v>0</v>
      </c>
      <c r="Q254" s="177">
        <v>4.4999999999999999E-4</v>
      </c>
      <c r="R254" s="177">
        <f t="shared" si="62"/>
        <v>4.0500000000000001E-2</v>
      </c>
      <c r="S254" s="177">
        <v>0</v>
      </c>
      <c r="T254" s="178">
        <f t="shared" si="63"/>
        <v>0</v>
      </c>
      <c r="AR254" s="22" t="s">
        <v>214</v>
      </c>
      <c r="AT254" s="22" t="s">
        <v>137</v>
      </c>
      <c r="AU254" s="22" t="s">
        <v>142</v>
      </c>
      <c r="AY254" s="22" t="s">
        <v>134</v>
      </c>
      <c r="BE254" s="179">
        <f t="shared" si="64"/>
        <v>0</v>
      </c>
      <c r="BF254" s="179">
        <f t="shared" si="65"/>
        <v>0</v>
      </c>
      <c r="BG254" s="179">
        <f t="shared" si="66"/>
        <v>0</v>
      </c>
      <c r="BH254" s="179">
        <f t="shared" si="67"/>
        <v>0</v>
      </c>
      <c r="BI254" s="179">
        <f t="shared" si="68"/>
        <v>0</v>
      </c>
      <c r="BJ254" s="22" t="s">
        <v>142</v>
      </c>
      <c r="BK254" s="179">
        <f t="shared" si="69"/>
        <v>0</v>
      </c>
      <c r="BL254" s="22" t="s">
        <v>214</v>
      </c>
      <c r="BM254" s="22" t="s">
        <v>650</v>
      </c>
    </row>
    <row r="255" spans="2:65" s="1" customFormat="1" ht="20.399999999999999" customHeight="1">
      <c r="B255" s="167"/>
      <c r="C255" s="168" t="s">
        <v>651</v>
      </c>
      <c r="D255" s="168" t="s">
        <v>137</v>
      </c>
      <c r="E255" s="169" t="s">
        <v>652</v>
      </c>
      <c r="F255" s="170" t="s">
        <v>653</v>
      </c>
      <c r="G255" s="171" t="s">
        <v>148</v>
      </c>
      <c r="H255" s="172">
        <v>16</v>
      </c>
      <c r="I255" s="173"/>
      <c r="J255" s="174">
        <f t="shared" si="60"/>
        <v>0</v>
      </c>
      <c r="K255" s="170" t="s">
        <v>5</v>
      </c>
      <c r="L255" s="39"/>
      <c r="M255" s="175" t="s">
        <v>5</v>
      </c>
      <c r="N255" s="176" t="s">
        <v>44</v>
      </c>
      <c r="O255" s="40"/>
      <c r="P255" s="177">
        <f t="shared" si="61"/>
        <v>0</v>
      </c>
      <c r="Q255" s="177">
        <v>1.58E-3</v>
      </c>
      <c r="R255" s="177">
        <f t="shared" si="62"/>
        <v>2.528E-2</v>
      </c>
      <c r="S255" s="177">
        <v>0</v>
      </c>
      <c r="T255" s="178">
        <f t="shared" si="63"/>
        <v>0</v>
      </c>
      <c r="AR255" s="22" t="s">
        <v>214</v>
      </c>
      <c r="AT255" s="22" t="s">
        <v>137</v>
      </c>
      <c r="AU255" s="22" t="s">
        <v>142</v>
      </c>
      <c r="AY255" s="22" t="s">
        <v>134</v>
      </c>
      <c r="BE255" s="179">
        <f t="shared" si="64"/>
        <v>0</v>
      </c>
      <c r="BF255" s="179">
        <f t="shared" si="65"/>
        <v>0</v>
      </c>
      <c r="BG255" s="179">
        <f t="shared" si="66"/>
        <v>0</v>
      </c>
      <c r="BH255" s="179">
        <f t="shared" si="67"/>
        <v>0</v>
      </c>
      <c r="BI255" s="179">
        <f t="shared" si="68"/>
        <v>0</v>
      </c>
      <c r="BJ255" s="22" t="s">
        <v>142</v>
      </c>
      <c r="BK255" s="179">
        <f t="shared" si="69"/>
        <v>0</v>
      </c>
      <c r="BL255" s="22" t="s">
        <v>214</v>
      </c>
      <c r="BM255" s="22" t="s">
        <v>654</v>
      </c>
    </row>
    <row r="256" spans="2:65" s="1" customFormat="1" ht="20.399999999999999" customHeight="1">
      <c r="B256" s="167"/>
      <c r="C256" s="168" t="s">
        <v>655</v>
      </c>
      <c r="D256" s="168" t="s">
        <v>137</v>
      </c>
      <c r="E256" s="169" t="s">
        <v>656</v>
      </c>
      <c r="F256" s="170" t="s">
        <v>657</v>
      </c>
      <c r="G256" s="171" t="s">
        <v>148</v>
      </c>
      <c r="H256" s="172">
        <v>96</v>
      </c>
      <c r="I256" s="173"/>
      <c r="J256" s="174">
        <f t="shared" si="60"/>
        <v>0</v>
      </c>
      <c r="K256" s="170" t="s">
        <v>5</v>
      </c>
      <c r="L256" s="39"/>
      <c r="M256" s="175" t="s">
        <v>5</v>
      </c>
      <c r="N256" s="176" t="s">
        <v>44</v>
      </c>
      <c r="O256" s="40"/>
      <c r="P256" s="177">
        <f t="shared" si="61"/>
        <v>0</v>
      </c>
      <c r="Q256" s="177">
        <v>2.16E-3</v>
      </c>
      <c r="R256" s="177">
        <f t="shared" si="62"/>
        <v>0.20735999999999999</v>
      </c>
      <c r="S256" s="177">
        <v>0</v>
      </c>
      <c r="T256" s="178">
        <f t="shared" si="63"/>
        <v>0</v>
      </c>
      <c r="AR256" s="22" t="s">
        <v>214</v>
      </c>
      <c r="AT256" s="22" t="s">
        <v>137</v>
      </c>
      <c r="AU256" s="22" t="s">
        <v>142</v>
      </c>
      <c r="AY256" s="22" t="s">
        <v>134</v>
      </c>
      <c r="BE256" s="179">
        <f t="shared" si="64"/>
        <v>0</v>
      </c>
      <c r="BF256" s="179">
        <f t="shared" si="65"/>
        <v>0</v>
      </c>
      <c r="BG256" s="179">
        <f t="shared" si="66"/>
        <v>0</v>
      </c>
      <c r="BH256" s="179">
        <f t="shared" si="67"/>
        <v>0</v>
      </c>
      <c r="BI256" s="179">
        <f t="shared" si="68"/>
        <v>0</v>
      </c>
      <c r="BJ256" s="22" t="s">
        <v>142</v>
      </c>
      <c r="BK256" s="179">
        <f t="shared" si="69"/>
        <v>0</v>
      </c>
      <c r="BL256" s="22" t="s">
        <v>214</v>
      </c>
      <c r="BM256" s="22" t="s">
        <v>658</v>
      </c>
    </row>
    <row r="257" spans="2:65" s="1" customFormat="1" ht="28.8" customHeight="1">
      <c r="B257" s="167"/>
      <c r="C257" s="168" t="s">
        <v>659</v>
      </c>
      <c r="D257" s="168" t="s">
        <v>137</v>
      </c>
      <c r="E257" s="169" t="s">
        <v>660</v>
      </c>
      <c r="F257" s="170" t="s">
        <v>661</v>
      </c>
      <c r="G257" s="171" t="s">
        <v>154</v>
      </c>
      <c r="H257" s="172">
        <v>30</v>
      </c>
      <c r="I257" s="173"/>
      <c r="J257" s="174">
        <f t="shared" si="60"/>
        <v>0</v>
      </c>
      <c r="K257" s="170" t="s">
        <v>155</v>
      </c>
      <c r="L257" s="39"/>
      <c r="M257" s="175" t="s">
        <v>5</v>
      </c>
      <c r="N257" s="176" t="s">
        <v>44</v>
      </c>
      <c r="O257" s="40"/>
      <c r="P257" s="177">
        <f t="shared" si="61"/>
        <v>0</v>
      </c>
      <c r="Q257" s="177">
        <v>5.8E-4</v>
      </c>
      <c r="R257" s="177">
        <f t="shared" si="62"/>
        <v>1.7399999999999999E-2</v>
      </c>
      <c r="S257" s="177">
        <v>0</v>
      </c>
      <c r="T257" s="178">
        <f t="shared" si="63"/>
        <v>0</v>
      </c>
      <c r="AR257" s="22" t="s">
        <v>214</v>
      </c>
      <c r="AT257" s="22" t="s">
        <v>137</v>
      </c>
      <c r="AU257" s="22" t="s">
        <v>142</v>
      </c>
      <c r="AY257" s="22" t="s">
        <v>134</v>
      </c>
      <c r="BE257" s="179">
        <f t="shared" si="64"/>
        <v>0</v>
      </c>
      <c r="BF257" s="179">
        <f t="shared" si="65"/>
        <v>0</v>
      </c>
      <c r="BG257" s="179">
        <f t="shared" si="66"/>
        <v>0</v>
      </c>
      <c r="BH257" s="179">
        <f t="shared" si="67"/>
        <v>0</v>
      </c>
      <c r="BI257" s="179">
        <f t="shared" si="68"/>
        <v>0</v>
      </c>
      <c r="BJ257" s="22" t="s">
        <v>142</v>
      </c>
      <c r="BK257" s="179">
        <f t="shared" si="69"/>
        <v>0</v>
      </c>
      <c r="BL257" s="22" t="s">
        <v>214</v>
      </c>
      <c r="BM257" s="22" t="s">
        <v>662</v>
      </c>
    </row>
    <row r="258" spans="2:65" s="1" customFormat="1" ht="20.399999999999999" customHeight="1">
      <c r="B258" s="167"/>
      <c r="C258" s="168" t="s">
        <v>663</v>
      </c>
      <c r="D258" s="168" t="s">
        <v>137</v>
      </c>
      <c r="E258" s="169" t="s">
        <v>664</v>
      </c>
      <c r="F258" s="170" t="s">
        <v>665</v>
      </c>
      <c r="G258" s="171" t="s">
        <v>154</v>
      </c>
      <c r="H258" s="172">
        <v>30</v>
      </c>
      <c r="I258" s="173"/>
      <c r="J258" s="174">
        <f t="shared" si="60"/>
        <v>0</v>
      </c>
      <c r="K258" s="170" t="s">
        <v>5</v>
      </c>
      <c r="L258" s="39"/>
      <c r="M258" s="175" t="s">
        <v>5</v>
      </c>
      <c r="N258" s="176" t="s">
        <v>44</v>
      </c>
      <c r="O258" s="40"/>
      <c r="P258" s="177">
        <f t="shared" si="61"/>
        <v>0</v>
      </c>
      <c r="Q258" s="177">
        <v>1.2999999999999999E-4</v>
      </c>
      <c r="R258" s="177">
        <f t="shared" si="62"/>
        <v>3.8999999999999998E-3</v>
      </c>
      <c r="S258" s="177">
        <v>0</v>
      </c>
      <c r="T258" s="178">
        <f t="shared" si="63"/>
        <v>0</v>
      </c>
      <c r="AR258" s="22" t="s">
        <v>214</v>
      </c>
      <c r="AT258" s="22" t="s">
        <v>137</v>
      </c>
      <c r="AU258" s="22" t="s">
        <v>142</v>
      </c>
      <c r="AY258" s="22" t="s">
        <v>134</v>
      </c>
      <c r="BE258" s="179">
        <f t="shared" si="64"/>
        <v>0</v>
      </c>
      <c r="BF258" s="179">
        <f t="shared" si="65"/>
        <v>0</v>
      </c>
      <c r="BG258" s="179">
        <f t="shared" si="66"/>
        <v>0</v>
      </c>
      <c r="BH258" s="179">
        <f t="shared" si="67"/>
        <v>0</v>
      </c>
      <c r="BI258" s="179">
        <f t="shared" si="68"/>
        <v>0</v>
      </c>
      <c r="BJ258" s="22" t="s">
        <v>142</v>
      </c>
      <c r="BK258" s="179">
        <f t="shared" si="69"/>
        <v>0</v>
      </c>
      <c r="BL258" s="22" t="s">
        <v>214</v>
      </c>
      <c r="BM258" s="22" t="s">
        <v>666</v>
      </c>
    </row>
    <row r="259" spans="2:65" s="1" customFormat="1" ht="20.399999999999999" customHeight="1">
      <c r="B259" s="167"/>
      <c r="C259" s="168" t="s">
        <v>667</v>
      </c>
      <c r="D259" s="168" t="s">
        <v>137</v>
      </c>
      <c r="E259" s="169" t="s">
        <v>668</v>
      </c>
      <c r="F259" s="170" t="s">
        <v>669</v>
      </c>
      <c r="G259" s="171" t="s">
        <v>154</v>
      </c>
      <c r="H259" s="172">
        <v>64</v>
      </c>
      <c r="I259" s="173"/>
      <c r="J259" s="174">
        <f t="shared" si="60"/>
        <v>0</v>
      </c>
      <c r="K259" s="170" t="s">
        <v>5</v>
      </c>
      <c r="L259" s="39"/>
      <c r="M259" s="175" t="s">
        <v>5</v>
      </c>
      <c r="N259" s="176" t="s">
        <v>44</v>
      </c>
      <c r="O259" s="40"/>
      <c r="P259" s="177">
        <f t="shared" si="61"/>
        <v>0</v>
      </c>
      <c r="Q259" s="177">
        <v>0</v>
      </c>
      <c r="R259" s="177">
        <f t="shared" si="62"/>
        <v>0</v>
      </c>
      <c r="S259" s="177">
        <v>0</v>
      </c>
      <c r="T259" s="178">
        <f t="shared" si="63"/>
        <v>0</v>
      </c>
      <c r="AR259" s="22" t="s">
        <v>214</v>
      </c>
      <c r="AT259" s="22" t="s">
        <v>137</v>
      </c>
      <c r="AU259" s="22" t="s">
        <v>142</v>
      </c>
      <c r="AY259" s="22" t="s">
        <v>134</v>
      </c>
      <c r="BE259" s="179">
        <f t="shared" si="64"/>
        <v>0</v>
      </c>
      <c r="BF259" s="179">
        <f t="shared" si="65"/>
        <v>0</v>
      </c>
      <c r="BG259" s="179">
        <f t="shared" si="66"/>
        <v>0</v>
      </c>
      <c r="BH259" s="179">
        <f t="shared" si="67"/>
        <v>0</v>
      </c>
      <c r="BI259" s="179">
        <f t="shared" si="68"/>
        <v>0</v>
      </c>
      <c r="BJ259" s="22" t="s">
        <v>142</v>
      </c>
      <c r="BK259" s="179">
        <f t="shared" si="69"/>
        <v>0</v>
      </c>
      <c r="BL259" s="22" t="s">
        <v>214</v>
      </c>
      <c r="BM259" s="22" t="s">
        <v>670</v>
      </c>
    </row>
    <row r="260" spans="2:65" s="1" customFormat="1" ht="20.399999999999999" customHeight="1">
      <c r="B260" s="167"/>
      <c r="C260" s="168" t="s">
        <v>671</v>
      </c>
      <c r="D260" s="168" t="s">
        <v>137</v>
      </c>
      <c r="E260" s="169" t="s">
        <v>672</v>
      </c>
      <c r="F260" s="170" t="s">
        <v>673</v>
      </c>
      <c r="G260" s="171" t="s">
        <v>148</v>
      </c>
      <c r="H260" s="172">
        <v>268</v>
      </c>
      <c r="I260" s="173"/>
      <c r="J260" s="174">
        <f t="shared" si="60"/>
        <v>0</v>
      </c>
      <c r="K260" s="170" t="s">
        <v>5</v>
      </c>
      <c r="L260" s="39"/>
      <c r="M260" s="175" t="s">
        <v>5</v>
      </c>
      <c r="N260" s="176" t="s">
        <v>44</v>
      </c>
      <c r="O260" s="40"/>
      <c r="P260" s="177">
        <f t="shared" si="61"/>
        <v>0</v>
      </c>
      <c r="Q260" s="177">
        <v>0</v>
      </c>
      <c r="R260" s="177">
        <f t="shared" si="62"/>
        <v>0</v>
      </c>
      <c r="S260" s="177">
        <v>0</v>
      </c>
      <c r="T260" s="178">
        <f t="shared" si="63"/>
        <v>0</v>
      </c>
      <c r="AR260" s="22" t="s">
        <v>214</v>
      </c>
      <c r="AT260" s="22" t="s">
        <v>137</v>
      </c>
      <c r="AU260" s="22" t="s">
        <v>142</v>
      </c>
      <c r="AY260" s="22" t="s">
        <v>134</v>
      </c>
      <c r="BE260" s="179">
        <f t="shared" si="64"/>
        <v>0</v>
      </c>
      <c r="BF260" s="179">
        <f t="shared" si="65"/>
        <v>0</v>
      </c>
      <c r="BG260" s="179">
        <f t="shared" si="66"/>
        <v>0</v>
      </c>
      <c r="BH260" s="179">
        <f t="shared" si="67"/>
        <v>0</v>
      </c>
      <c r="BI260" s="179">
        <f t="shared" si="68"/>
        <v>0</v>
      </c>
      <c r="BJ260" s="22" t="s">
        <v>142</v>
      </c>
      <c r="BK260" s="179">
        <f t="shared" si="69"/>
        <v>0</v>
      </c>
      <c r="BL260" s="22" t="s">
        <v>214</v>
      </c>
      <c r="BM260" s="22" t="s">
        <v>674</v>
      </c>
    </row>
    <row r="261" spans="2:65" s="1" customFormat="1" ht="20.399999999999999" customHeight="1">
      <c r="B261" s="167"/>
      <c r="C261" s="168" t="s">
        <v>675</v>
      </c>
      <c r="D261" s="168" t="s">
        <v>137</v>
      </c>
      <c r="E261" s="169" t="s">
        <v>676</v>
      </c>
      <c r="F261" s="170" t="s">
        <v>677</v>
      </c>
      <c r="G261" s="171" t="s">
        <v>154</v>
      </c>
      <c r="H261" s="172">
        <v>4</v>
      </c>
      <c r="I261" s="173"/>
      <c r="J261" s="174">
        <f t="shared" si="60"/>
        <v>0</v>
      </c>
      <c r="K261" s="170" t="s">
        <v>199</v>
      </c>
      <c r="L261" s="39"/>
      <c r="M261" s="175" t="s">
        <v>5</v>
      </c>
      <c r="N261" s="176" t="s">
        <v>44</v>
      </c>
      <c r="O261" s="40"/>
      <c r="P261" s="177">
        <f t="shared" si="61"/>
        <v>0</v>
      </c>
      <c r="Q261" s="177">
        <v>0</v>
      </c>
      <c r="R261" s="177">
        <f t="shared" si="62"/>
        <v>0</v>
      </c>
      <c r="S261" s="177">
        <v>0</v>
      </c>
      <c r="T261" s="178">
        <f t="shared" si="63"/>
        <v>0</v>
      </c>
      <c r="AR261" s="22" t="s">
        <v>214</v>
      </c>
      <c r="AT261" s="22" t="s">
        <v>137</v>
      </c>
      <c r="AU261" s="22" t="s">
        <v>142</v>
      </c>
      <c r="AY261" s="22" t="s">
        <v>134</v>
      </c>
      <c r="BE261" s="179">
        <f t="shared" si="64"/>
        <v>0</v>
      </c>
      <c r="BF261" s="179">
        <f t="shared" si="65"/>
        <v>0</v>
      </c>
      <c r="BG261" s="179">
        <f t="shared" si="66"/>
        <v>0</v>
      </c>
      <c r="BH261" s="179">
        <f t="shared" si="67"/>
        <v>0</v>
      </c>
      <c r="BI261" s="179">
        <f t="shared" si="68"/>
        <v>0</v>
      </c>
      <c r="BJ261" s="22" t="s">
        <v>142</v>
      </c>
      <c r="BK261" s="179">
        <f t="shared" si="69"/>
        <v>0</v>
      </c>
      <c r="BL261" s="22" t="s">
        <v>214</v>
      </c>
      <c r="BM261" s="22" t="s">
        <v>678</v>
      </c>
    </row>
    <row r="262" spans="2:65" s="1" customFormat="1" ht="20.399999999999999" customHeight="1">
      <c r="B262" s="167"/>
      <c r="C262" s="168" t="s">
        <v>679</v>
      </c>
      <c r="D262" s="168" t="s">
        <v>137</v>
      </c>
      <c r="E262" s="169" t="s">
        <v>680</v>
      </c>
      <c r="F262" s="170" t="s">
        <v>681</v>
      </c>
      <c r="G262" s="171" t="s">
        <v>154</v>
      </c>
      <c r="H262" s="172">
        <v>30</v>
      </c>
      <c r="I262" s="173"/>
      <c r="J262" s="174">
        <f t="shared" si="60"/>
        <v>0</v>
      </c>
      <c r="K262" s="170" t="s">
        <v>5</v>
      </c>
      <c r="L262" s="39"/>
      <c r="M262" s="175" t="s">
        <v>5</v>
      </c>
      <c r="N262" s="176" t="s">
        <v>44</v>
      </c>
      <c r="O262" s="40"/>
      <c r="P262" s="177">
        <f t="shared" si="61"/>
        <v>0</v>
      </c>
      <c r="Q262" s="177">
        <v>0</v>
      </c>
      <c r="R262" s="177">
        <f t="shared" si="62"/>
        <v>0</v>
      </c>
      <c r="S262" s="177">
        <v>0</v>
      </c>
      <c r="T262" s="178">
        <f t="shared" si="63"/>
        <v>0</v>
      </c>
      <c r="AR262" s="22" t="s">
        <v>214</v>
      </c>
      <c r="AT262" s="22" t="s">
        <v>137</v>
      </c>
      <c r="AU262" s="22" t="s">
        <v>142</v>
      </c>
      <c r="AY262" s="22" t="s">
        <v>134</v>
      </c>
      <c r="BE262" s="179">
        <f t="shared" si="64"/>
        <v>0</v>
      </c>
      <c r="BF262" s="179">
        <f t="shared" si="65"/>
        <v>0</v>
      </c>
      <c r="BG262" s="179">
        <f t="shared" si="66"/>
        <v>0</v>
      </c>
      <c r="BH262" s="179">
        <f t="shared" si="67"/>
        <v>0</v>
      </c>
      <c r="BI262" s="179">
        <f t="shared" si="68"/>
        <v>0</v>
      </c>
      <c r="BJ262" s="22" t="s">
        <v>142</v>
      </c>
      <c r="BK262" s="179">
        <f t="shared" si="69"/>
        <v>0</v>
      </c>
      <c r="BL262" s="22" t="s">
        <v>214</v>
      </c>
      <c r="BM262" s="22" t="s">
        <v>682</v>
      </c>
    </row>
    <row r="263" spans="2:65" s="1" customFormat="1" ht="20.399999999999999" customHeight="1">
      <c r="B263" s="167"/>
      <c r="C263" s="168" t="s">
        <v>683</v>
      </c>
      <c r="D263" s="168" t="s">
        <v>137</v>
      </c>
      <c r="E263" s="169" t="s">
        <v>684</v>
      </c>
      <c r="F263" s="170" t="s">
        <v>685</v>
      </c>
      <c r="G263" s="171" t="s">
        <v>154</v>
      </c>
      <c r="H263" s="172">
        <v>66</v>
      </c>
      <c r="I263" s="173"/>
      <c r="J263" s="174">
        <f t="shared" si="60"/>
        <v>0</v>
      </c>
      <c r="K263" s="170" t="s">
        <v>155</v>
      </c>
      <c r="L263" s="39"/>
      <c r="M263" s="175" t="s">
        <v>5</v>
      </c>
      <c r="N263" s="176" t="s">
        <v>44</v>
      </c>
      <c r="O263" s="40"/>
      <c r="P263" s="177">
        <f t="shared" si="61"/>
        <v>0</v>
      </c>
      <c r="Q263" s="177">
        <v>6.0999999999999997E-4</v>
      </c>
      <c r="R263" s="177">
        <f t="shared" si="62"/>
        <v>4.0259999999999997E-2</v>
      </c>
      <c r="S263" s="177">
        <v>0</v>
      </c>
      <c r="T263" s="178">
        <f t="shared" si="63"/>
        <v>0</v>
      </c>
      <c r="AR263" s="22" t="s">
        <v>214</v>
      </c>
      <c r="AT263" s="22" t="s">
        <v>137</v>
      </c>
      <c r="AU263" s="22" t="s">
        <v>142</v>
      </c>
      <c r="AY263" s="22" t="s">
        <v>134</v>
      </c>
      <c r="BE263" s="179">
        <f t="shared" si="64"/>
        <v>0</v>
      </c>
      <c r="BF263" s="179">
        <f t="shared" si="65"/>
        <v>0</v>
      </c>
      <c r="BG263" s="179">
        <f t="shared" si="66"/>
        <v>0</v>
      </c>
      <c r="BH263" s="179">
        <f t="shared" si="67"/>
        <v>0</v>
      </c>
      <c r="BI263" s="179">
        <f t="shared" si="68"/>
        <v>0</v>
      </c>
      <c r="BJ263" s="22" t="s">
        <v>142</v>
      </c>
      <c r="BK263" s="179">
        <f t="shared" si="69"/>
        <v>0</v>
      </c>
      <c r="BL263" s="22" t="s">
        <v>214</v>
      </c>
      <c r="BM263" s="22" t="s">
        <v>686</v>
      </c>
    </row>
    <row r="264" spans="2:65" s="1" customFormat="1" ht="20.399999999999999" customHeight="1">
      <c r="B264" s="167"/>
      <c r="C264" s="168" t="s">
        <v>687</v>
      </c>
      <c r="D264" s="168" t="s">
        <v>137</v>
      </c>
      <c r="E264" s="169" t="s">
        <v>688</v>
      </c>
      <c r="F264" s="170" t="s">
        <v>689</v>
      </c>
      <c r="G264" s="171" t="s">
        <v>154</v>
      </c>
      <c r="H264" s="172">
        <v>30</v>
      </c>
      <c r="I264" s="173"/>
      <c r="J264" s="174">
        <f t="shared" si="60"/>
        <v>0</v>
      </c>
      <c r="K264" s="170" t="s">
        <v>5</v>
      </c>
      <c r="L264" s="39"/>
      <c r="M264" s="175" t="s">
        <v>5</v>
      </c>
      <c r="N264" s="176" t="s">
        <v>44</v>
      </c>
      <c r="O264" s="40"/>
      <c r="P264" s="177">
        <f t="shared" si="61"/>
        <v>0</v>
      </c>
      <c r="Q264" s="177">
        <v>2.5999999999999998E-4</v>
      </c>
      <c r="R264" s="177">
        <f t="shared" si="62"/>
        <v>7.7999999999999996E-3</v>
      </c>
      <c r="S264" s="177">
        <v>0</v>
      </c>
      <c r="T264" s="178">
        <f t="shared" si="63"/>
        <v>0</v>
      </c>
      <c r="AR264" s="22" t="s">
        <v>214</v>
      </c>
      <c r="AT264" s="22" t="s">
        <v>137</v>
      </c>
      <c r="AU264" s="22" t="s">
        <v>142</v>
      </c>
      <c r="AY264" s="22" t="s">
        <v>134</v>
      </c>
      <c r="BE264" s="179">
        <f t="shared" si="64"/>
        <v>0</v>
      </c>
      <c r="BF264" s="179">
        <f t="shared" si="65"/>
        <v>0</v>
      </c>
      <c r="BG264" s="179">
        <f t="shared" si="66"/>
        <v>0</v>
      </c>
      <c r="BH264" s="179">
        <f t="shared" si="67"/>
        <v>0</v>
      </c>
      <c r="BI264" s="179">
        <f t="shared" si="68"/>
        <v>0</v>
      </c>
      <c r="BJ264" s="22" t="s">
        <v>142</v>
      </c>
      <c r="BK264" s="179">
        <f t="shared" si="69"/>
        <v>0</v>
      </c>
      <c r="BL264" s="22" t="s">
        <v>214</v>
      </c>
      <c r="BM264" s="22" t="s">
        <v>690</v>
      </c>
    </row>
    <row r="265" spans="2:65" s="1" customFormat="1" ht="20.399999999999999" customHeight="1">
      <c r="B265" s="167"/>
      <c r="C265" s="168" t="s">
        <v>691</v>
      </c>
      <c r="D265" s="168" t="s">
        <v>137</v>
      </c>
      <c r="E265" s="169" t="s">
        <v>692</v>
      </c>
      <c r="F265" s="170" t="s">
        <v>693</v>
      </c>
      <c r="G265" s="171" t="s">
        <v>154</v>
      </c>
      <c r="H265" s="172">
        <v>30</v>
      </c>
      <c r="I265" s="173"/>
      <c r="J265" s="174">
        <f t="shared" si="60"/>
        <v>0</v>
      </c>
      <c r="K265" s="170" t="s">
        <v>5</v>
      </c>
      <c r="L265" s="39"/>
      <c r="M265" s="175" t="s">
        <v>5</v>
      </c>
      <c r="N265" s="176" t="s">
        <v>44</v>
      </c>
      <c r="O265" s="40"/>
      <c r="P265" s="177">
        <f t="shared" si="61"/>
        <v>0</v>
      </c>
      <c r="Q265" s="177">
        <v>2.7999999999999998E-4</v>
      </c>
      <c r="R265" s="177">
        <f t="shared" si="62"/>
        <v>8.3999999999999995E-3</v>
      </c>
      <c r="S265" s="177">
        <v>4.1000000000000003E-3</v>
      </c>
      <c r="T265" s="178">
        <f t="shared" si="63"/>
        <v>0.12300000000000001</v>
      </c>
      <c r="AR265" s="22" t="s">
        <v>214</v>
      </c>
      <c r="AT265" s="22" t="s">
        <v>137</v>
      </c>
      <c r="AU265" s="22" t="s">
        <v>142</v>
      </c>
      <c r="AY265" s="22" t="s">
        <v>134</v>
      </c>
      <c r="BE265" s="179">
        <f t="shared" si="64"/>
        <v>0</v>
      </c>
      <c r="BF265" s="179">
        <f t="shared" si="65"/>
        <v>0</v>
      </c>
      <c r="BG265" s="179">
        <f t="shared" si="66"/>
        <v>0</v>
      </c>
      <c r="BH265" s="179">
        <f t="shared" si="67"/>
        <v>0</v>
      </c>
      <c r="BI265" s="179">
        <f t="shared" si="68"/>
        <v>0</v>
      </c>
      <c r="BJ265" s="22" t="s">
        <v>142</v>
      </c>
      <c r="BK265" s="179">
        <f t="shared" si="69"/>
        <v>0</v>
      </c>
      <c r="BL265" s="22" t="s">
        <v>214</v>
      </c>
      <c r="BM265" s="22" t="s">
        <v>694</v>
      </c>
    </row>
    <row r="266" spans="2:65" s="1" customFormat="1" ht="20.399999999999999" customHeight="1">
      <c r="B266" s="167"/>
      <c r="C266" s="168" t="s">
        <v>695</v>
      </c>
      <c r="D266" s="168" t="s">
        <v>137</v>
      </c>
      <c r="E266" s="169" t="s">
        <v>696</v>
      </c>
      <c r="F266" s="170" t="s">
        <v>697</v>
      </c>
      <c r="G266" s="171" t="s">
        <v>154</v>
      </c>
      <c r="H266" s="172">
        <v>30</v>
      </c>
      <c r="I266" s="173"/>
      <c r="J266" s="174">
        <f t="shared" si="60"/>
        <v>0</v>
      </c>
      <c r="K266" s="170" t="s">
        <v>5</v>
      </c>
      <c r="L266" s="39"/>
      <c r="M266" s="175" t="s">
        <v>5</v>
      </c>
      <c r="N266" s="176" t="s">
        <v>44</v>
      </c>
      <c r="O266" s="40"/>
      <c r="P266" s="177">
        <f t="shared" si="61"/>
        <v>0</v>
      </c>
      <c r="Q266" s="177">
        <v>1.7000000000000001E-4</v>
      </c>
      <c r="R266" s="177">
        <f t="shared" si="62"/>
        <v>5.1000000000000004E-3</v>
      </c>
      <c r="S266" s="177">
        <v>0</v>
      </c>
      <c r="T266" s="178">
        <f t="shared" si="63"/>
        <v>0</v>
      </c>
      <c r="AR266" s="22" t="s">
        <v>214</v>
      </c>
      <c r="AT266" s="22" t="s">
        <v>137</v>
      </c>
      <c r="AU266" s="22" t="s">
        <v>142</v>
      </c>
      <c r="AY266" s="22" t="s">
        <v>134</v>
      </c>
      <c r="BE266" s="179">
        <f t="shared" si="64"/>
        <v>0</v>
      </c>
      <c r="BF266" s="179">
        <f t="shared" si="65"/>
        <v>0</v>
      </c>
      <c r="BG266" s="179">
        <f t="shared" si="66"/>
        <v>0</v>
      </c>
      <c r="BH266" s="179">
        <f t="shared" si="67"/>
        <v>0</v>
      </c>
      <c r="BI266" s="179">
        <f t="shared" si="68"/>
        <v>0</v>
      </c>
      <c r="BJ266" s="22" t="s">
        <v>142</v>
      </c>
      <c r="BK266" s="179">
        <f t="shared" si="69"/>
        <v>0</v>
      </c>
      <c r="BL266" s="22" t="s">
        <v>214</v>
      </c>
      <c r="BM266" s="22" t="s">
        <v>698</v>
      </c>
    </row>
    <row r="267" spans="2:65" s="1" customFormat="1" ht="20.399999999999999" customHeight="1">
      <c r="B267" s="167"/>
      <c r="C267" s="168" t="s">
        <v>699</v>
      </c>
      <c r="D267" s="168" t="s">
        <v>137</v>
      </c>
      <c r="E267" s="169" t="s">
        <v>700</v>
      </c>
      <c r="F267" s="170" t="s">
        <v>701</v>
      </c>
      <c r="G267" s="171" t="s">
        <v>224</v>
      </c>
      <c r="H267" s="172">
        <v>1.0449999999999999</v>
      </c>
      <c r="I267" s="173"/>
      <c r="J267" s="174">
        <f t="shared" si="60"/>
        <v>0</v>
      </c>
      <c r="K267" s="170" t="s">
        <v>155</v>
      </c>
      <c r="L267" s="39"/>
      <c r="M267" s="175" t="s">
        <v>5</v>
      </c>
      <c r="N267" s="176" t="s">
        <v>44</v>
      </c>
      <c r="O267" s="40"/>
      <c r="P267" s="177">
        <f t="shared" si="61"/>
        <v>0</v>
      </c>
      <c r="Q267" s="177">
        <v>0</v>
      </c>
      <c r="R267" s="177">
        <f t="shared" si="62"/>
        <v>0</v>
      </c>
      <c r="S267" s="177">
        <v>0</v>
      </c>
      <c r="T267" s="178">
        <f t="shared" si="63"/>
        <v>0</v>
      </c>
      <c r="AR267" s="22" t="s">
        <v>214</v>
      </c>
      <c r="AT267" s="22" t="s">
        <v>137</v>
      </c>
      <c r="AU267" s="22" t="s">
        <v>142</v>
      </c>
      <c r="AY267" s="22" t="s">
        <v>134</v>
      </c>
      <c r="BE267" s="179">
        <f t="shared" si="64"/>
        <v>0</v>
      </c>
      <c r="BF267" s="179">
        <f t="shared" si="65"/>
        <v>0</v>
      </c>
      <c r="BG267" s="179">
        <f t="shared" si="66"/>
        <v>0</v>
      </c>
      <c r="BH267" s="179">
        <f t="shared" si="67"/>
        <v>0</v>
      </c>
      <c r="BI267" s="179">
        <f t="shared" si="68"/>
        <v>0</v>
      </c>
      <c r="BJ267" s="22" t="s">
        <v>142</v>
      </c>
      <c r="BK267" s="179">
        <f t="shared" si="69"/>
        <v>0</v>
      </c>
      <c r="BL267" s="22" t="s">
        <v>214</v>
      </c>
      <c r="BM267" s="22" t="s">
        <v>702</v>
      </c>
    </row>
    <row r="268" spans="2:65" s="1" customFormat="1" ht="20.399999999999999" customHeight="1">
      <c r="B268" s="167"/>
      <c r="C268" s="168" t="s">
        <v>703</v>
      </c>
      <c r="D268" s="168" t="s">
        <v>137</v>
      </c>
      <c r="E268" s="169" t="s">
        <v>704</v>
      </c>
      <c r="F268" s="170" t="s">
        <v>705</v>
      </c>
      <c r="G268" s="171" t="s">
        <v>224</v>
      </c>
      <c r="H268" s="172">
        <v>1.0449999999999999</v>
      </c>
      <c r="I268" s="173"/>
      <c r="J268" s="174">
        <f t="shared" si="60"/>
        <v>0</v>
      </c>
      <c r="K268" s="170" t="s">
        <v>155</v>
      </c>
      <c r="L268" s="39"/>
      <c r="M268" s="175" t="s">
        <v>5</v>
      </c>
      <c r="N268" s="176" t="s">
        <v>44</v>
      </c>
      <c r="O268" s="40"/>
      <c r="P268" s="177">
        <f t="shared" si="61"/>
        <v>0</v>
      </c>
      <c r="Q268" s="177">
        <v>0</v>
      </c>
      <c r="R268" s="177">
        <f t="shared" si="62"/>
        <v>0</v>
      </c>
      <c r="S268" s="177">
        <v>0</v>
      </c>
      <c r="T268" s="178">
        <f t="shared" si="63"/>
        <v>0</v>
      </c>
      <c r="AR268" s="22" t="s">
        <v>214</v>
      </c>
      <c r="AT268" s="22" t="s">
        <v>137</v>
      </c>
      <c r="AU268" s="22" t="s">
        <v>142</v>
      </c>
      <c r="AY268" s="22" t="s">
        <v>134</v>
      </c>
      <c r="BE268" s="179">
        <f t="shared" si="64"/>
        <v>0</v>
      </c>
      <c r="BF268" s="179">
        <f t="shared" si="65"/>
        <v>0</v>
      </c>
      <c r="BG268" s="179">
        <f t="shared" si="66"/>
        <v>0</v>
      </c>
      <c r="BH268" s="179">
        <f t="shared" si="67"/>
        <v>0</v>
      </c>
      <c r="BI268" s="179">
        <f t="shared" si="68"/>
        <v>0</v>
      </c>
      <c r="BJ268" s="22" t="s">
        <v>142</v>
      </c>
      <c r="BK268" s="179">
        <f t="shared" si="69"/>
        <v>0</v>
      </c>
      <c r="BL268" s="22" t="s">
        <v>214</v>
      </c>
      <c r="BM268" s="22" t="s">
        <v>706</v>
      </c>
    </row>
    <row r="269" spans="2:65" s="10" customFormat="1" ht="29.85" customHeight="1">
      <c r="B269" s="153"/>
      <c r="D269" s="164" t="s">
        <v>71</v>
      </c>
      <c r="E269" s="165" t="s">
        <v>707</v>
      </c>
      <c r="F269" s="165" t="s">
        <v>708</v>
      </c>
      <c r="I269" s="156"/>
      <c r="J269" s="166">
        <f>BK269</f>
        <v>0</v>
      </c>
      <c r="L269" s="153"/>
      <c r="M269" s="158"/>
      <c r="N269" s="159"/>
      <c r="O269" s="159"/>
      <c r="P269" s="160">
        <f>SUM(P270:P306)</f>
        <v>0</v>
      </c>
      <c r="Q269" s="159"/>
      <c r="R269" s="160">
        <f>SUM(R270:R306)</f>
        <v>2.5640700000000005</v>
      </c>
      <c r="S269" s="159"/>
      <c r="T269" s="161">
        <f>SUM(T270:T306)</f>
        <v>6.1867099999999997</v>
      </c>
      <c r="AR269" s="154" t="s">
        <v>142</v>
      </c>
      <c r="AT269" s="162" t="s">
        <v>71</v>
      </c>
      <c r="AU269" s="162" t="s">
        <v>24</v>
      </c>
      <c r="AY269" s="154" t="s">
        <v>134</v>
      </c>
      <c r="BK269" s="163">
        <f>SUM(BK270:BK306)</f>
        <v>0</v>
      </c>
    </row>
    <row r="270" spans="2:65" s="1" customFormat="1" ht="20.399999999999999" customHeight="1">
      <c r="B270" s="167"/>
      <c r="C270" s="168" t="s">
        <v>709</v>
      </c>
      <c r="D270" s="168" t="s">
        <v>137</v>
      </c>
      <c r="E270" s="169" t="s">
        <v>710</v>
      </c>
      <c r="F270" s="170" t="s">
        <v>711</v>
      </c>
      <c r="G270" s="171" t="s">
        <v>154</v>
      </c>
      <c r="H270" s="172">
        <v>49</v>
      </c>
      <c r="I270" s="173"/>
      <c r="J270" s="174">
        <f t="shared" ref="J270:J290" si="70">ROUND(I270*H270,2)</f>
        <v>0</v>
      </c>
      <c r="K270" s="170" t="s">
        <v>5</v>
      </c>
      <c r="L270" s="39"/>
      <c r="M270" s="175" t="s">
        <v>5</v>
      </c>
      <c r="N270" s="176" t="s">
        <v>44</v>
      </c>
      <c r="O270" s="40"/>
      <c r="P270" s="177">
        <f t="shared" ref="P270:P290" si="71">O270*H270</f>
        <v>0</v>
      </c>
      <c r="Q270" s="177">
        <v>0</v>
      </c>
      <c r="R270" s="177">
        <f t="shared" ref="R270:R290" si="72">Q270*H270</f>
        <v>0</v>
      </c>
      <c r="S270" s="177">
        <v>1.933E-2</v>
      </c>
      <c r="T270" s="178">
        <f t="shared" ref="T270:T290" si="73">S270*H270</f>
        <v>0.94716999999999996</v>
      </c>
      <c r="AR270" s="22" t="s">
        <v>214</v>
      </c>
      <c r="AT270" s="22" t="s">
        <v>137</v>
      </c>
      <c r="AU270" s="22" t="s">
        <v>142</v>
      </c>
      <c r="AY270" s="22" t="s">
        <v>134</v>
      </c>
      <c r="BE270" s="179">
        <f t="shared" ref="BE270:BE290" si="74">IF(N270="základní",J270,0)</f>
        <v>0</v>
      </c>
      <c r="BF270" s="179">
        <f t="shared" ref="BF270:BF290" si="75">IF(N270="snížená",J270,0)</f>
        <v>0</v>
      </c>
      <c r="BG270" s="179">
        <f t="shared" ref="BG270:BG290" si="76">IF(N270="zákl. přenesená",J270,0)</f>
        <v>0</v>
      </c>
      <c r="BH270" s="179">
        <f t="shared" ref="BH270:BH290" si="77">IF(N270="sníž. přenesená",J270,0)</f>
        <v>0</v>
      </c>
      <c r="BI270" s="179">
        <f t="shared" ref="BI270:BI290" si="78">IF(N270="nulová",J270,0)</f>
        <v>0</v>
      </c>
      <c r="BJ270" s="22" t="s">
        <v>142</v>
      </c>
      <c r="BK270" s="179">
        <f t="shared" ref="BK270:BK290" si="79">ROUND(I270*H270,2)</f>
        <v>0</v>
      </c>
      <c r="BL270" s="22" t="s">
        <v>214</v>
      </c>
      <c r="BM270" s="22" t="s">
        <v>712</v>
      </c>
    </row>
    <row r="271" spans="2:65" s="1" customFormat="1" ht="20.399999999999999" customHeight="1">
      <c r="B271" s="167"/>
      <c r="C271" s="168" t="s">
        <v>713</v>
      </c>
      <c r="D271" s="168" t="s">
        <v>137</v>
      </c>
      <c r="E271" s="169" t="s">
        <v>714</v>
      </c>
      <c r="F271" s="170" t="s">
        <v>715</v>
      </c>
      <c r="G271" s="171" t="s">
        <v>154</v>
      </c>
      <c r="H271" s="172">
        <v>2</v>
      </c>
      <c r="I271" s="173"/>
      <c r="J271" s="174">
        <f t="shared" si="70"/>
        <v>0</v>
      </c>
      <c r="K271" s="170" t="s">
        <v>155</v>
      </c>
      <c r="L271" s="39"/>
      <c r="M271" s="175" t="s">
        <v>5</v>
      </c>
      <c r="N271" s="176" t="s">
        <v>44</v>
      </c>
      <c r="O271" s="40"/>
      <c r="P271" s="177">
        <f t="shared" si="71"/>
        <v>0</v>
      </c>
      <c r="Q271" s="177">
        <v>1.2899999999999999E-3</v>
      </c>
      <c r="R271" s="177">
        <f t="shared" si="72"/>
        <v>2.5799999999999998E-3</v>
      </c>
      <c r="S271" s="177">
        <v>0</v>
      </c>
      <c r="T271" s="178">
        <f t="shared" si="73"/>
        <v>0</v>
      </c>
      <c r="AR271" s="22" t="s">
        <v>214</v>
      </c>
      <c r="AT271" s="22" t="s">
        <v>137</v>
      </c>
      <c r="AU271" s="22" t="s">
        <v>142</v>
      </c>
      <c r="AY271" s="22" t="s">
        <v>134</v>
      </c>
      <c r="BE271" s="179">
        <f t="shared" si="74"/>
        <v>0</v>
      </c>
      <c r="BF271" s="179">
        <f t="shared" si="75"/>
        <v>0</v>
      </c>
      <c r="BG271" s="179">
        <f t="shared" si="76"/>
        <v>0</v>
      </c>
      <c r="BH271" s="179">
        <f t="shared" si="77"/>
        <v>0</v>
      </c>
      <c r="BI271" s="179">
        <f t="shared" si="78"/>
        <v>0</v>
      </c>
      <c r="BJ271" s="22" t="s">
        <v>142</v>
      </c>
      <c r="BK271" s="179">
        <f t="shared" si="79"/>
        <v>0</v>
      </c>
      <c r="BL271" s="22" t="s">
        <v>214</v>
      </c>
      <c r="BM271" s="22" t="s">
        <v>716</v>
      </c>
    </row>
    <row r="272" spans="2:65" s="1" customFormat="1" ht="20.399999999999999" customHeight="1">
      <c r="B272" s="167"/>
      <c r="C272" s="202" t="s">
        <v>717</v>
      </c>
      <c r="D272" s="202" t="s">
        <v>188</v>
      </c>
      <c r="E272" s="203" t="s">
        <v>718</v>
      </c>
      <c r="F272" s="204" t="s">
        <v>719</v>
      </c>
      <c r="G272" s="205" t="s">
        <v>154</v>
      </c>
      <c r="H272" s="206">
        <v>2</v>
      </c>
      <c r="I272" s="207"/>
      <c r="J272" s="208">
        <f t="shared" si="70"/>
        <v>0</v>
      </c>
      <c r="K272" s="204" t="s">
        <v>155</v>
      </c>
      <c r="L272" s="209"/>
      <c r="M272" s="210" t="s">
        <v>5</v>
      </c>
      <c r="N272" s="211" t="s">
        <v>44</v>
      </c>
      <c r="O272" s="40"/>
      <c r="P272" s="177">
        <f t="shared" si="71"/>
        <v>0</v>
      </c>
      <c r="Q272" s="177">
        <v>2.8E-3</v>
      </c>
      <c r="R272" s="177">
        <f t="shared" si="72"/>
        <v>5.5999999999999999E-3</v>
      </c>
      <c r="S272" s="177">
        <v>0</v>
      </c>
      <c r="T272" s="178">
        <f t="shared" si="73"/>
        <v>0</v>
      </c>
      <c r="AR272" s="22" t="s">
        <v>259</v>
      </c>
      <c r="AT272" s="22" t="s">
        <v>188</v>
      </c>
      <c r="AU272" s="22" t="s">
        <v>142</v>
      </c>
      <c r="AY272" s="22" t="s">
        <v>134</v>
      </c>
      <c r="BE272" s="179">
        <f t="shared" si="74"/>
        <v>0</v>
      </c>
      <c r="BF272" s="179">
        <f t="shared" si="75"/>
        <v>0</v>
      </c>
      <c r="BG272" s="179">
        <f t="shared" si="76"/>
        <v>0</v>
      </c>
      <c r="BH272" s="179">
        <f t="shared" si="77"/>
        <v>0</v>
      </c>
      <c r="BI272" s="179">
        <f t="shared" si="78"/>
        <v>0</v>
      </c>
      <c r="BJ272" s="22" t="s">
        <v>142</v>
      </c>
      <c r="BK272" s="179">
        <f t="shared" si="79"/>
        <v>0</v>
      </c>
      <c r="BL272" s="22" t="s">
        <v>214</v>
      </c>
      <c r="BM272" s="22" t="s">
        <v>720</v>
      </c>
    </row>
    <row r="273" spans="2:65" s="1" customFormat="1" ht="20.399999999999999" customHeight="1">
      <c r="B273" s="167"/>
      <c r="C273" s="168" t="s">
        <v>721</v>
      </c>
      <c r="D273" s="168" t="s">
        <v>137</v>
      </c>
      <c r="E273" s="169" t="s">
        <v>722</v>
      </c>
      <c r="F273" s="170" t="s">
        <v>723</v>
      </c>
      <c r="G273" s="171" t="s">
        <v>154</v>
      </c>
      <c r="H273" s="172">
        <v>49</v>
      </c>
      <c r="I273" s="173"/>
      <c r="J273" s="174">
        <f t="shared" si="70"/>
        <v>0</v>
      </c>
      <c r="K273" s="170" t="s">
        <v>155</v>
      </c>
      <c r="L273" s="39"/>
      <c r="M273" s="175" t="s">
        <v>5</v>
      </c>
      <c r="N273" s="176" t="s">
        <v>44</v>
      </c>
      <c r="O273" s="40"/>
      <c r="P273" s="177">
        <f t="shared" si="71"/>
        <v>0</v>
      </c>
      <c r="Q273" s="177">
        <v>2.7299999999999998E-3</v>
      </c>
      <c r="R273" s="177">
        <f t="shared" si="72"/>
        <v>0.13377</v>
      </c>
      <c r="S273" s="177">
        <v>0</v>
      </c>
      <c r="T273" s="178">
        <f t="shared" si="73"/>
        <v>0</v>
      </c>
      <c r="AR273" s="22" t="s">
        <v>214</v>
      </c>
      <c r="AT273" s="22" t="s">
        <v>137</v>
      </c>
      <c r="AU273" s="22" t="s">
        <v>142</v>
      </c>
      <c r="AY273" s="22" t="s">
        <v>134</v>
      </c>
      <c r="BE273" s="179">
        <f t="shared" si="74"/>
        <v>0</v>
      </c>
      <c r="BF273" s="179">
        <f t="shared" si="75"/>
        <v>0</v>
      </c>
      <c r="BG273" s="179">
        <f t="shared" si="76"/>
        <v>0</v>
      </c>
      <c r="BH273" s="179">
        <f t="shared" si="77"/>
        <v>0</v>
      </c>
      <c r="BI273" s="179">
        <f t="shared" si="78"/>
        <v>0</v>
      </c>
      <c r="BJ273" s="22" t="s">
        <v>142</v>
      </c>
      <c r="BK273" s="179">
        <f t="shared" si="79"/>
        <v>0</v>
      </c>
      <c r="BL273" s="22" t="s">
        <v>214</v>
      </c>
      <c r="BM273" s="22" t="s">
        <v>724</v>
      </c>
    </row>
    <row r="274" spans="2:65" s="1" customFormat="1" ht="20.399999999999999" customHeight="1">
      <c r="B274" s="167"/>
      <c r="C274" s="202" t="s">
        <v>725</v>
      </c>
      <c r="D274" s="202" t="s">
        <v>188</v>
      </c>
      <c r="E274" s="203" t="s">
        <v>726</v>
      </c>
      <c r="F274" s="204" t="s">
        <v>727</v>
      </c>
      <c r="G274" s="205" t="s">
        <v>154</v>
      </c>
      <c r="H274" s="206">
        <v>49</v>
      </c>
      <c r="I274" s="207"/>
      <c r="J274" s="208">
        <f t="shared" si="70"/>
        <v>0</v>
      </c>
      <c r="K274" s="204" t="s">
        <v>155</v>
      </c>
      <c r="L274" s="209"/>
      <c r="M274" s="210" t="s">
        <v>5</v>
      </c>
      <c r="N274" s="211" t="s">
        <v>44</v>
      </c>
      <c r="O274" s="40"/>
      <c r="P274" s="177">
        <f t="shared" si="71"/>
        <v>0</v>
      </c>
      <c r="Q274" s="177">
        <v>2.1000000000000001E-2</v>
      </c>
      <c r="R274" s="177">
        <f t="shared" si="72"/>
        <v>1.0290000000000001</v>
      </c>
      <c r="S274" s="177">
        <v>0</v>
      </c>
      <c r="T274" s="178">
        <f t="shared" si="73"/>
        <v>0</v>
      </c>
      <c r="AR274" s="22" t="s">
        <v>259</v>
      </c>
      <c r="AT274" s="22" t="s">
        <v>188</v>
      </c>
      <c r="AU274" s="22" t="s">
        <v>142</v>
      </c>
      <c r="AY274" s="22" t="s">
        <v>134</v>
      </c>
      <c r="BE274" s="179">
        <f t="shared" si="74"/>
        <v>0</v>
      </c>
      <c r="BF274" s="179">
        <f t="shared" si="75"/>
        <v>0</v>
      </c>
      <c r="BG274" s="179">
        <f t="shared" si="76"/>
        <v>0</v>
      </c>
      <c r="BH274" s="179">
        <f t="shared" si="77"/>
        <v>0</v>
      </c>
      <c r="BI274" s="179">
        <f t="shared" si="78"/>
        <v>0</v>
      </c>
      <c r="BJ274" s="22" t="s">
        <v>142</v>
      </c>
      <c r="BK274" s="179">
        <f t="shared" si="79"/>
        <v>0</v>
      </c>
      <c r="BL274" s="22" t="s">
        <v>214</v>
      </c>
      <c r="BM274" s="22" t="s">
        <v>728</v>
      </c>
    </row>
    <row r="275" spans="2:65" s="1" customFormat="1" ht="20.399999999999999" customHeight="1">
      <c r="B275" s="167"/>
      <c r="C275" s="202" t="s">
        <v>729</v>
      </c>
      <c r="D275" s="202" t="s">
        <v>188</v>
      </c>
      <c r="E275" s="203" t="s">
        <v>730</v>
      </c>
      <c r="F275" s="204" t="s">
        <v>731</v>
      </c>
      <c r="G275" s="205" t="s">
        <v>154</v>
      </c>
      <c r="H275" s="206">
        <v>49</v>
      </c>
      <c r="I275" s="207"/>
      <c r="J275" s="208">
        <f t="shared" si="70"/>
        <v>0</v>
      </c>
      <c r="K275" s="204" t="s">
        <v>199</v>
      </c>
      <c r="L275" s="209"/>
      <c r="M275" s="210" t="s">
        <v>5</v>
      </c>
      <c r="N275" s="211" t="s">
        <v>44</v>
      </c>
      <c r="O275" s="40"/>
      <c r="P275" s="177">
        <f t="shared" si="71"/>
        <v>0</v>
      </c>
      <c r="Q275" s="177">
        <v>1.2999999999999999E-3</v>
      </c>
      <c r="R275" s="177">
        <f t="shared" si="72"/>
        <v>6.3699999999999993E-2</v>
      </c>
      <c r="S275" s="177">
        <v>0</v>
      </c>
      <c r="T275" s="178">
        <f t="shared" si="73"/>
        <v>0</v>
      </c>
      <c r="AR275" s="22" t="s">
        <v>259</v>
      </c>
      <c r="AT275" s="22" t="s">
        <v>188</v>
      </c>
      <c r="AU275" s="22" t="s">
        <v>142</v>
      </c>
      <c r="AY275" s="22" t="s">
        <v>134</v>
      </c>
      <c r="BE275" s="179">
        <f t="shared" si="74"/>
        <v>0</v>
      </c>
      <c r="BF275" s="179">
        <f t="shared" si="75"/>
        <v>0</v>
      </c>
      <c r="BG275" s="179">
        <f t="shared" si="76"/>
        <v>0</v>
      </c>
      <c r="BH275" s="179">
        <f t="shared" si="77"/>
        <v>0</v>
      </c>
      <c r="BI275" s="179">
        <f t="shared" si="78"/>
        <v>0</v>
      </c>
      <c r="BJ275" s="22" t="s">
        <v>142</v>
      </c>
      <c r="BK275" s="179">
        <f t="shared" si="79"/>
        <v>0</v>
      </c>
      <c r="BL275" s="22" t="s">
        <v>214</v>
      </c>
      <c r="BM275" s="22" t="s">
        <v>732</v>
      </c>
    </row>
    <row r="276" spans="2:65" s="1" customFormat="1" ht="20.399999999999999" customHeight="1">
      <c r="B276" s="167"/>
      <c r="C276" s="168" t="s">
        <v>733</v>
      </c>
      <c r="D276" s="168" t="s">
        <v>137</v>
      </c>
      <c r="E276" s="169" t="s">
        <v>734</v>
      </c>
      <c r="F276" s="170" t="s">
        <v>735</v>
      </c>
      <c r="G276" s="171" t="s">
        <v>154</v>
      </c>
      <c r="H276" s="172">
        <v>49</v>
      </c>
      <c r="I276" s="173"/>
      <c r="J276" s="174">
        <f t="shared" si="70"/>
        <v>0</v>
      </c>
      <c r="K276" s="170" t="s">
        <v>5</v>
      </c>
      <c r="L276" s="39"/>
      <c r="M276" s="175" t="s">
        <v>5</v>
      </c>
      <c r="N276" s="176" t="s">
        <v>44</v>
      </c>
      <c r="O276" s="40"/>
      <c r="P276" s="177">
        <f t="shared" si="71"/>
        <v>0</v>
      </c>
      <c r="Q276" s="177">
        <v>0</v>
      </c>
      <c r="R276" s="177">
        <f t="shared" si="72"/>
        <v>0</v>
      </c>
      <c r="S276" s="177">
        <v>1.9460000000000002E-2</v>
      </c>
      <c r="T276" s="178">
        <f t="shared" si="73"/>
        <v>0.95354000000000005</v>
      </c>
      <c r="AR276" s="22" t="s">
        <v>214</v>
      </c>
      <c r="AT276" s="22" t="s">
        <v>137</v>
      </c>
      <c r="AU276" s="22" t="s">
        <v>142</v>
      </c>
      <c r="AY276" s="22" t="s">
        <v>134</v>
      </c>
      <c r="BE276" s="179">
        <f t="shared" si="74"/>
        <v>0</v>
      </c>
      <c r="BF276" s="179">
        <f t="shared" si="75"/>
        <v>0</v>
      </c>
      <c r="BG276" s="179">
        <f t="shared" si="76"/>
        <v>0</v>
      </c>
      <c r="BH276" s="179">
        <f t="shared" si="77"/>
        <v>0</v>
      </c>
      <c r="BI276" s="179">
        <f t="shared" si="78"/>
        <v>0</v>
      </c>
      <c r="BJ276" s="22" t="s">
        <v>142</v>
      </c>
      <c r="BK276" s="179">
        <f t="shared" si="79"/>
        <v>0</v>
      </c>
      <c r="BL276" s="22" t="s">
        <v>214</v>
      </c>
      <c r="BM276" s="22" t="s">
        <v>736</v>
      </c>
    </row>
    <row r="277" spans="2:65" s="1" customFormat="1" ht="20.399999999999999" customHeight="1">
      <c r="B277" s="167"/>
      <c r="C277" s="168" t="s">
        <v>737</v>
      </c>
      <c r="D277" s="168" t="s">
        <v>137</v>
      </c>
      <c r="E277" s="169" t="s">
        <v>738</v>
      </c>
      <c r="F277" s="170" t="s">
        <v>739</v>
      </c>
      <c r="G277" s="171" t="s">
        <v>154</v>
      </c>
      <c r="H277" s="172">
        <v>2</v>
      </c>
      <c r="I277" s="173"/>
      <c r="J277" s="174">
        <f t="shared" si="70"/>
        <v>0</v>
      </c>
      <c r="K277" s="170" t="s">
        <v>155</v>
      </c>
      <c r="L277" s="39"/>
      <c r="M277" s="175" t="s">
        <v>5</v>
      </c>
      <c r="N277" s="176" t="s">
        <v>44</v>
      </c>
      <c r="O277" s="40"/>
      <c r="P277" s="177">
        <f t="shared" si="71"/>
        <v>0</v>
      </c>
      <c r="Q277" s="177">
        <v>2.64E-3</v>
      </c>
      <c r="R277" s="177">
        <f t="shared" si="72"/>
        <v>5.28E-3</v>
      </c>
      <c r="S277" s="177">
        <v>0</v>
      </c>
      <c r="T277" s="178">
        <f t="shared" si="73"/>
        <v>0</v>
      </c>
      <c r="AR277" s="22" t="s">
        <v>214</v>
      </c>
      <c r="AT277" s="22" t="s">
        <v>137</v>
      </c>
      <c r="AU277" s="22" t="s">
        <v>142</v>
      </c>
      <c r="AY277" s="22" t="s">
        <v>134</v>
      </c>
      <c r="BE277" s="179">
        <f t="shared" si="74"/>
        <v>0</v>
      </c>
      <c r="BF277" s="179">
        <f t="shared" si="75"/>
        <v>0</v>
      </c>
      <c r="BG277" s="179">
        <f t="shared" si="76"/>
        <v>0</v>
      </c>
      <c r="BH277" s="179">
        <f t="shared" si="77"/>
        <v>0</v>
      </c>
      <c r="BI277" s="179">
        <f t="shared" si="78"/>
        <v>0</v>
      </c>
      <c r="BJ277" s="22" t="s">
        <v>142</v>
      </c>
      <c r="BK277" s="179">
        <f t="shared" si="79"/>
        <v>0</v>
      </c>
      <c r="BL277" s="22" t="s">
        <v>214</v>
      </c>
      <c r="BM277" s="22" t="s">
        <v>740</v>
      </c>
    </row>
    <row r="278" spans="2:65" s="1" customFormat="1" ht="20.399999999999999" customHeight="1">
      <c r="B278" s="167"/>
      <c r="C278" s="202" t="s">
        <v>741</v>
      </c>
      <c r="D278" s="202" t="s">
        <v>188</v>
      </c>
      <c r="E278" s="203" t="s">
        <v>742</v>
      </c>
      <c r="F278" s="204" t="s">
        <v>743</v>
      </c>
      <c r="G278" s="205" t="s">
        <v>154</v>
      </c>
      <c r="H278" s="206">
        <v>2</v>
      </c>
      <c r="I278" s="207"/>
      <c r="J278" s="208">
        <f t="shared" si="70"/>
        <v>0</v>
      </c>
      <c r="K278" s="204" t="s">
        <v>155</v>
      </c>
      <c r="L278" s="209"/>
      <c r="M278" s="210" t="s">
        <v>5</v>
      </c>
      <c r="N278" s="211" t="s">
        <v>44</v>
      </c>
      <c r="O278" s="40"/>
      <c r="P278" s="177">
        <f t="shared" si="71"/>
        <v>0</v>
      </c>
      <c r="Q278" s="177">
        <v>1.2E-2</v>
      </c>
      <c r="R278" s="177">
        <f t="shared" si="72"/>
        <v>2.4E-2</v>
      </c>
      <c r="S278" s="177">
        <v>0</v>
      </c>
      <c r="T278" s="178">
        <f t="shared" si="73"/>
        <v>0</v>
      </c>
      <c r="AR278" s="22" t="s">
        <v>259</v>
      </c>
      <c r="AT278" s="22" t="s">
        <v>188</v>
      </c>
      <c r="AU278" s="22" t="s">
        <v>142</v>
      </c>
      <c r="AY278" s="22" t="s">
        <v>134</v>
      </c>
      <c r="BE278" s="179">
        <f t="shared" si="74"/>
        <v>0</v>
      </c>
      <c r="BF278" s="179">
        <f t="shared" si="75"/>
        <v>0</v>
      </c>
      <c r="BG278" s="179">
        <f t="shared" si="76"/>
        <v>0</v>
      </c>
      <c r="BH278" s="179">
        <f t="shared" si="77"/>
        <v>0</v>
      </c>
      <c r="BI278" s="179">
        <f t="shared" si="78"/>
        <v>0</v>
      </c>
      <c r="BJ278" s="22" t="s">
        <v>142</v>
      </c>
      <c r="BK278" s="179">
        <f t="shared" si="79"/>
        <v>0</v>
      </c>
      <c r="BL278" s="22" t="s">
        <v>214</v>
      </c>
      <c r="BM278" s="22" t="s">
        <v>744</v>
      </c>
    </row>
    <row r="279" spans="2:65" s="1" customFormat="1" ht="20.399999999999999" customHeight="1">
      <c r="B279" s="167"/>
      <c r="C279" s="168" t="s">
        <v>745</v>
      </c>
      <c r="D279" s="168" t="s">
        <v>137</v>
      </c>
      <c r="E279" s="169" t="s">
        <v>738</v>
      </c>
      <c r="F279" s="170" t="s">
        <v>739</v>
      </c>
      <c r="G279" s="171" t="s">
        <v>154</v>
      </c>
      <c r="H279" s="172">
        <v>47</v>
      </c>
      <c r="I279" s="173"/>
      <c r="J279" s="174">
        <f t="shared" si="70"/>
        <v>0</v>
      </c>
      <c r="K279" s="170" t="s">
        <v>155</v>
      </c>
      <c r="L279" s="39"/>
      <c r="M279" s="175" t="s">
        <v>5</v>
      </c>
      <c r="N279" s="176" t="s">
        <v>44</v>
      </c>
      <c r="O279" s="40"/>
      <c r="P279" s="177">
        <f t="shared" si="71"/>
        <v>0</v>
      </c>
      <c r="Q279" s="177">
        <v>2.64E-3</v>
      </c>
      <c r="R279" s="177">
        <f t="shared" si="72"/>
        <v>0.12408</v>
      </c>
      <c r="S279" s="177">
        <v>0</v>
      </c>
      <c r="T279" s="178">
        <f t="shared" si="73"/>
        <v>0</v>
      </c>
      <c r="AR279" s="22" t="s">
        <v>214</v>
      </c>
      <c r="AT279" s="22" t="s">
        <v>137</v>
      </c>
      <c r="AU279" s="22" t="s">
        <v>142</v>
      </c>
      <c r="AY279" s="22" t="s">
        <v>134</v>
      </c>
      <c r="BE279" s="179">
        <f t="shared" si="74"/>
        <v>0</v>
      </c>
      <c r="BF279" s="179">
        <f t="shared" si="75"/>
        <v>0</v>
      </c>
      <c r="BG279" s="179">
        <f t="shared" si="76"/>
        <v>0</v>
      </c>
      <c r="BH279" s="179">
        <f t="shared" si="77"/>
        <v>0</v>
      </c>
      <c r="BI279" s="179">
        <f t="shared" si="78"/>
        <v>0</v>
      </c>
      <c r="BJ279" s="22" t="s">
        <v>142</v>
      </c>
      <c r="BK279" s="179">
        <f t="shared" si="79"/>
        <v>0</v>
      </c>
      <c r="BL279" s="22" t="s">
        <v>214</v>
      </c>
      <c r="BM279" s="22" t="s">
        <v>746</v>
      </c>
    </row>
    <row r="280" spans="2:65" s="1" customFormat="1" ht="20.399999999999999" customHeight="1">
      <c r="B280" s="167"/>
      <c r="C280" s="202" t="s">
        <v>747</v>
      </c>
      <c r="D280" s="202" t="s">
        <v>188</v>
      </c>
      <c r="E280" s="203" t="s">
        <v>742</v>
      </c>
      <c r="F280" s="204" t="s">
        <v>743</v>
      </c>
      <c r="G280" s="205" t="s">
        <v>154</v>
      </c>
      <c r="H280" s="206">
        <v>47</v>
      </c>
      <c r="I280" s="207"/>
      <c r="J280" s="208">
        <f t="shared" si="70"/>
        <v>0</v>
      </c>
      <c r="K280" s="204" t="s">
        <v>155</v>
      </c>
      <c r="L280" s="209"/>
      <c r="M280" s="210" t="s">
        <v>5</v>
      </c>
      <c r="N280" s="211" t="s">
        <v>44</v>
      </c>
      <c r="O280" s="40"/>
      <c r="P280" s="177">
        <f t="shared" si="71"/>
        <v>0</v>
      </c>
      <c r="Q280" s="177">
        <v>1.2E-2</v>
      </c>
      <c r="R280" s="177">
        <f t="shared" si="72"/>
        <v>0.56400000000000006</v>
      </c>
      <c r="S280" s="177">
        <v>0</v>
      </c>
      <c r="T280" s="178">
        <f t="shared" si="73"/>
        <v>0</v>
      </c>
      <c r="AR280" s="22" t="s">
        <v>259</v>
      </c>
      <c r="AT280" s="22" t="s">
        <v>188</v>
      </c>
      <c r="AU280" s="22" t="s">
        <v>142</v>
      </c>
      <c r="AY280" s="22" t="s">
        <v>134</v>
      </c>
      <c r="BE280" s="179">
        <f t="shared" si="74"/>
        <v>0</v>
      </c>
      <c r="BF280" s="179">
        <f t="shared" si="75"/>
        <v>0</v>
      </c>
      <c r="BG280" s="179">
        <f t="shared" si="76"/>
        <v>0</v>
      </c>
      <c r="BH280" s="179">
        <f t="shared" si="77"/>
        <v>0</v>
      </c>
      <c r="BI280" s="179">
        <f t="shared" si="78"/>
        <v>0</v>
      </c>
      <c r="BJ280" s="22" t="s">
        <v>142</v>
      </c>
      <c r="BK280" s="179">
        <f t="shared" si="79"/>
        <v>0</v>
      </c>
      <c r="BL280" s="22" t="s">
        <v>214</v>
      </c>
      <c r="BM280" s="22" t="s">
        <v>748</v>
      </c>
    </row>
    <row r="281" spans="2:65" s="1" customFormat="1" ht="20.399999999999999" customHeight="1">
      <c r="B281" s="167"/>
      <c r="C281" s="168" t="s">
        <v>749</v>
      </c>
      <c r="D281" s="168" t="s">
        <v>137</v>
      </c>
      <c r="E281" s="169" t="s">
        <v>750</v>
      </c>
      <c r="F281" s="170" t="s">
        <v>751</v>
      </c>
      <c r="G281" s="171" t="s">
        <v>154</v>
      </c>
      <c r="H281" s="172">
        <v>47</v>
      </c>
      <c r="I281" s="173"/>
      <c r="J281" s="174">
        <f t="shared" si="70"/>
        <v>0</v>
      </c>
      <c r="K281" s="170" t="s">
        <v>155</v>
      </c>
      <c r="L281" s="39"/>
      <c r="M281" s="175" t="s">
        <v>5</v>
      </c>
      <c r="N281" s="176" t="s">
        <v>44</v>
      </c>
      <c r="O281" s="40"/>
      <c r="P281" s="177">
        <f t="shared" si="71"/>
        <v>0</v>
      </c>
      <c r="Q281" s="177">
        <v>0</v>
      </c>
      <c r="R281" s="177">
        <f t="shared" si="72"/>
        <v>0</v>
      </c>
      <c r="S281" s="177">
        <v>3.2899999999999999E-2</v>
      </c>
      <c r="T281" s="178">
        <f t="shared" si="73"/>
        <v>1.5463</v>
      </c>
      <c r="AR281" s="22" t="s">
        <v>214</v>
      </c>
      <c r="AT281" s="22" t="s">
        <v>137</v>
      </c>
      <c r="AU281" s="22" t="s">
        <v>142</v>
      </c>
      <c r="AY281" s="22" t="s">
        <v>134</v>
      </c>
      <c r="BE281" s="179">
        <f t="shared" si="74"/>
        <v>0</v>
      </c>
      <c r="BF281" s="179">
        <f t="shared" si="75"/>
        <v>0</v>
      </c>
      <c r="BG281" s="179">
        <f t="shared" si="76"/>
        <v>0</v>
      </c>
      <c r="BH281" s="179">
        <f t="shared" si="77"/>
        <v>0</v>
      </c>
      <c r="BI281" s="179">
        <f t="shared" si="78"/>
        <v>0</v>
      </c>
      <c r="BJ281" s="22" t="s">
        <v>142</v>
      </c>
      <c r="BK281" s="179">
        <f t="shared" si="79"/>
        <v>0</v>
      </c>
      <c r="BL281" s="22" t="s">
        <v>214</v>
      </c>
      <c r="BM281" s="22" t="s">
        <v>752</v>
      </c>
    </row>
    <row r="282" spans="2:65" s="1" customFormat="1" ht="20.399999999999999" customHeight="1">
      <c r="B282" s="167"/>
      <c r="C282" s="168" t="s">
        <v>753</v>
      </c>
      <c r="D282" s="168" t="s">
        <v>137</v>
      </c>
      <c r="E282" s="169" t="s">
        <v>754</v>
      </c>
      <c r="F282" s="170" t="s">
        <v>755</v>
      </c>
      <c r="G282" s="171" t="s">
        <v>154</v>
      </c>
      <c r="H282" s="172">
        <v>47</v>
      </c>
      <c r="I282" s="173"/>
      <c r="J282" s="174">
        <f t="shared" si="70"/>
        <v>0</v>
      </c>
      <c r="K282" s="170" t="s">
        <v>155</v>
      </c>
      <c r="L282" s="39"/>
      <c r="M282" s="175" t="s">
        <v>5</v>
      </c>
      <c r="N282" s="176" t="s">
        <v>44</v>
      </c>
      <c r="O282" s="40"/>
      <c r="P282" s="177">
        <f t="shared" si="71"/>
        <v>0</v>
      </c>
      <c r="Q282" s="177">
        <v>1.99E-3</v>
      </c>
      <c r="R282" s="177">
        <f t="shared" si="72"/>
        <v>9.3530000000000002E-2</v>
      </c>
      <c r="S282" s="177">
        <v>0</v>
      </c>
      <c r="T282" s="178">
        <f t="shared" si="73"/>
        <v>0</v>
      </c>
      <c r="AR282" s="22" t="s">
        <v>214</v>
      </c>
      <c r="AT282" s="22" t="s">
        <v>137</v>
      </c>
      <c r="AU282" s="22" t="s">
        <v>142</v>
      </c>
      <c r="AY282" s="22" t="s">
        <v>134</v>
      </c>
      <c r="BE282" s="179">
        <f t="shared" si="74"/>
        <v>0</v>
      </c>
      <c r="BF282" s="179">
        <f t="shared" si="75"/>
        <v>0</v>
      </c>
      <c r="BG282" s="179">
        <f t="shared" si="76"/>
        <v>0</v>
      </c>
      <c r="BH282" s="179">
        <f t="shared" si="77"/>
        <v>0</v>
      </c>
      <c r="BI282" s="179">
        <f t="shared" si="78"/>
        <v>0</v>
      </c>
      <c r="BJ282" s="22" t="s">
        <v>142</v>
      </c>
      <c r="BK282" s="179">
        <f t="shared" si="79"/>
        <v>0</v>
      </c>
      <c r="BL282" s="22" t="s">
        <v>214</v>
      </c>
      <c r="BM282" s="22" t="s">
        <v>756</v>
      </c>
    </row>
    <row r="283" spans="2:65" s="1" customFormat="1" ht="20.399999999999999" customHeight="1">
      <c r="B283" s="167"/>
      <c r="C283" s="168" t="s">
        <v>757</v>
      </c>
      <c r="D283" s="168" t="s">
        <v>137</v>
      </c>
      <c r="E283" s="169" t="s">
        <v>758</v>
      </c>
      <c r="F283" s="170" t="s">
        <v>759</v>
      </c>
      <c r="G283" s="171" t="s">
        <v>154</v>
      </c>
      <c r="H283" s="172">
        <v>47</v>
      </c>
      <c r="I283" s="173"/>
      <c r="J283" s="174">
        <f t="shared" si="70"/>
        <v>0</v>
      </c>
      <c r="K283" s="170" t="s">
        <v>5</v>
      </c>
      <c r="L283" s="39"/>
      <c r="M283" s="175" t="s">
        <v>5</v>
      </c>
      <c r="N283" s="176" t="s">
        <v>44</v>
      </c>
      <c r="O283" s="40"/>
      <c r="P283" s="177">
        <f t="shared" si="71"/>
        <v>0</v>
      </c>
      <c r="Q283" s="177">
        <v>0</v>
      </c>
      <c r="R283" s="177">
        <f t="shared" si="72"/>
        <v>0</v>
      </c>
      <c r="S283" s="177">
        <v>9.1999999999999998E-3</v>
      </c>
      <c r="T283" s="178">
        <f t="shared" si="73"/>
        <v>0.43240000000000001</v>
      </c>
      <c r="AR283" s="22" t="s">
        <v>214</v>
      </c>
      <c r="AT283" s="22" t="s">
        <v>137</v>
      </c>
      <c r="AU283" s="22" t="s">
        <v>142</v>
      </c>
      <c r="AY283" s="22" t="s">
        <v>134</v>
      </c>
      <c r="BE283" s="179">
        <f t="shared" si="74"/>
        <v>0</v>
      </c>
      <c r="BF283" s="179">
        <f t="shared" si="75"/>
        <v>0</v>
      </c>
      <c r="BG283" s="179">
        <f t="shared" si="76"/>
        <v>0</v>
      </c>
      <c r="BH283" s="179">
        <f t="shared" si="77"/>
        <v>0</v>
      </c>
      <c r="BI283" s="179">
        <f t="shared" si="78"/>
        <v>0</v>
      </c>
      <c r="BJ283" s="22" t="s">
        <v>142</v>
      </c>
      <c r="BK283" s="179">
        <f t="shared" si="79"/>
        <v>0</v>
      </c>
      <c r="BL283" s="22" t="s">
        <v>214</v>
      </c>
      <c r="BM283" s="22" t="s">
        <v>760</v>
      </c>
    </row>
    <row r="284" spans="2:65" s="1" customFormat="1" ht="20.399999999999999" customHeight="1">
      <c r="B284" s="167"/>
      <c r="C284" s="168" t="s">
        <v>761</v>
      </c>
      <c r="D284" s="168" t="s">
        <v>137</v>
      </c>
      <c r="E284" s="169" t="s">
        <v>762</v>
      </c>
      <c r="F284" s="170" t="s">
        <v>763</v>
      </c>
      <c r="G284" s="171" t="s">
        <v>154</v>
      </c>
      <c r="H284" s="172">
        <v>47</v>
      </c>
      <c r="I284" s="173"/>
      <c r="J284" s="174">
        <f t="shared" si="70"/>
        <v>0</v>
      </c>
      <c r="K284" s="170" t="s">
        <v>155</v>
      </c>
      <c r="L284" s="39"/>
      <c r="M284" s="175" t="s">
        <v>5</v>
      </c>
      <c r="N284" s="176" t="s">
        <v>44</v>
      </c>
      <c r="O284" s="40"/>
      <c r="P284" s="177">
        <f t="shared" si="71"/>
        <v>0</v>
      </c>
      <c r="Q284" s="177">
        <v>4.4000000000000002E-4</v>
      </c>
      <c r="R284" s="177">
        <f t="shared" si="72"/>
        <v>2.068E-2</v>
      </c>
      <c r="S284" s="177">
        <v>0</v>
      </c>
      <c r="T284" s="178">
        <f t="shared" si="73"/>
        <v>0</v>
      </c>
      <c r="AR284" s="22" t="s">
        <v>214</v>
      </c>
      <c r="AT284" s="22" t="s">
        <v>137</v>
      </c>
      <c r="AU284" s="22" t="s">
        <v>142</v>
      </c>
      <c r="AY284" s="22" t="s">
        <v>134</v>
      </c>
      <c r="BE284" s="179">
        <f t="shared" si="74"/>
        <v>0</v>
      </c>
      <c r="BF284" s="179">
        <f t="shared" si="75"/>
        <v>0</v>
      </c>
      <c r="BG284" s="179">
        <f t="shared" si="76"/>
        <v>0</v>
      </c>
      <c r="BH284" s="179">
        <f t="shared" si="77"/>
        <v>0</v>
      </c>
      <c r="BI284" s="179">
        <f t="shared" si="78"/>
        <v>0</v>
      </c>
      <c r="BJ284" s="22" t="s">
        <v>142</v>
      </c>
      <c r="BK284" s="179">
        <f t="shared" si="79"/>
        <v>0</v>
      </c>
      <c r="BL284" s="22" t="s">
        <v>214</v>
      </c>
      <c r="BM284" s="22" t="s">
        <v>764</v>
      </c>
    </row>
    <row r="285" spans="2:65" s="1" customFormat="1" ht="20.399999999999999" customHeight="1">
      <c r="B285" s="167"/>
      <c r="C285" s="168" t="s">
        <v>765</v>
      </c>
      <c r="D285" s="168" t="s">
        <v>137</v>
      </c>
      <c r="E285" s="169" t="s">
        <v>766</v>
      </c>
      <c r="F285" s="170" t="s">
        <v>767</v>
      </c>
      <c r="G285" s="171" t="s">
        <v>154</v>
      </c>
      <c r="H285" s="172">
        <v>2</v>
      </c>
      <c r="I285" s="173"/>
      <c r="J285" s="174">
        <f t="shared" si="70"/>
        <v>0</v>
      </c>
      <c r="K285" s="170" t="s">
        <v>5</v>
      </c>
      <c r="L285" s="39"/>
      <c r="M285" s="175" t="s">
        <v>5</v>
      </c>
      <c r="N285" s="176" t="s">
        <v>44</v>
      </c>
      <c r="O285" s="40"/>
      <c r="P285" s="177">
        <f t="shared" si="71"/>
        <v>0</v>
      </c>
      <c r="Q285" s="177">
        <v>0</v>
      </c>
      <c r="R285" s="177">
        <f t="shared" si="72"/>
        <v>0</v>
      </c>
      <c r="S285" s="177">
        <v>3.4700000000000002E-2</v>
      </c>
      <c r="T285" s="178">
        <f t="shared" si="73"/>
        <v>6.9400000000000003E-2</v>
      </c>
      <c r="AR285" s="22" t="s">
        <v>214</v>
      </c>
      <c r="AT285" s="22" t="s">
        <v>137</v>
      </c>
      <c r="AU285" s="22" t="s">
        <v>142</v>
      </c>
      <c r="AY285" s="22" t="s">
        <v>134</v>
      </c>
      <c r="BE285" s="179">
        <f t="shared" si="74"/>
        <v>0</v>
      </c>
      <c r="BF285" s="179">
        <f t="shared" si="75"/>
        <v>0</v>
      </c>
      <c r="BG285" s="179">
        <f t="shared" si="76"/>
        <v>0</v>
      </c>
      <c r="BH285" s="179">
        <f t="shared" si="77"/>
        <v>0</v>
      </c>
      <c r="BI285" s="179">
        <f t="shared" si="78"/>
        <v>0</v>
      </c>
      <c r="BJ285" s="22" t="s">
        <v>142</v>
      </c>
      <c r="BK285" s="179">
        <f t="shared" si="79"/>
        <v>0</v>
      </c>
      <c r="BL285" s="22" t="s">
        <v>214</v>
      </c>
      <c r="BM285" s="22" t="s">
        <v>768</v>
      </c>
    </row>
    <row r="286" spans="2:65" s="1" customFormat="1" ht="20.399999999999999" customHeight="1">
      <c r="B286" s="167"/>
      <c r="C286" s="168" t="s">
        <v>769</v>
      </c>
      <c r="D286" s="168" t="s">
        <v>137</v>
      </c>
      <c r="E286" s="169" t="s">
        <v>770</v>
      </c>
      <c r="F286" s="170" t="s">
        <v>771</v>
      </c>
      <c r="G286" s="171" t="s">
        <v>154</v>
      </c>
      <c r="H286" s="172">
        <v>2</v>
      </c>
      <c r="I286" s="173"/>
      <c r="J286" s="174">
        <f t="shared" si="70"/>
        <v>0</v>
      </c>
      <c r="K286" s="170" t="s">
        <v>155</v>
      </c>
      <c r="L286" s="39"/>
      <c r="M286" s="175" t="s">
        <v>5</v>
      </c>
      <c r="N286" s="176" t="s">
        <v>44</v>
      </c>
      <c r="O286" s="40"/>
      <c r="P286" s="177">
        <f t="shared" si="71"/>
        <v>0</v>
      </c>
      <c r="Q286" s="177">
        <v>5.9000000000000003E-4</v>
      </c>
      <c r="R286" s="177">
        <f t="shared" si="72"/>
        <v>1.1800000000000001E-3</v>
      </c>
      <c r="S286" s="177">
        <v>0</v>
      </c>
      <c r="T286" s="178">
        <f t="shared" si="73"/>
        <v>0</v>
      </c>
      <c r="AR286" s="22" t="s">
        <v>214</v>
      </c>
      <c r="AT286" s="22" t="s">
        <v>137</v>
      </c>
      <c r="AU286" s="22" t="s">
        <v>142</v>
      </c>
      <c r="AY286" s="22" t="s">
        <v>134</v>
      </c>
      <c r="BE286" s="179">
        <f t="shared" si="74"/>
        <v>0</v>
      </c>
      <c r="BF286" s="179">
        <f t="shared" si="75"/>
        <v>0</v>
      </c>
      <c r="BG286" s="179">
        <f t="shared" si="76"/>
        <v>0</v>
      </c>
      <c r="BH286" s="179">
        <f t="shared" si="77"/>
        <v>0</v>
      </c>
      <c r="BI286" s="179">
        <f t="shared" si="78"/>
        <v>0</v>
      </c>
      <c r="BJ286" s="22" t="s">
        <v>142</v>
      </c>
      <c r="BK286" s="179">
        <f t="shared" si="79"/>
        <v>0</v>
      </c>
      <c r="BL286" s="22" t="s">
        <v>214</v>
      </c>
      <c r="BM286" s="22" t="s">
        <v>772</v>
      </c>
    </row>
    <row r="287" spans="2:65" s="1" customFormat="1" ht="20.399999999999999" customHeight="1">
      <c r="B287" s="167"/>
      <c r="C287" s="202" t="s">
        <v>773</v>
      </c>
      <c r="D287" s="202" t="s">
        <v>188</v>
      </c>
      <c r="E287" s="203" t="s">
        <v>774</v>
      </c>
      <c r="F287" s="204" t="s">
        <v>775</v>
      </c>
      <c r="G287" s="205" t="s">
        <v>154</v>
      </c>
      <c r="H287" s="206">
        <v>2</v>
      </c>
      <c r="I287" s="207"/>
      <c r="J287" s="208">
        <f t="shared" si="70"/>
        <v>0</v>
      </c>
      <c r="K287" s="204" t="s">
        <v>5</v>
      </c>
      <c r="L287" s="209"/>
      <c r="M287" s="210" t="s">
        <v>5</v>
      </c>
      <c r="N287" s="211" t="s">
        <v>44</v>
      </c>
      <c r="O287" s="40"/>
      <c r="P287" s="177">
        <f t="shared" si="71"/>
        <v>0</v>
      </c>
      <c r="Q287" s="177">
        <v>1.4E-2</v>
      </c>
      <c r="R287" s="177">
        <f t="shared" si="72"/>
        <v>2.8000000000000001E-2</v>
      </c>
      <c r="S287" s="177">
        <v>0</v>
      </c>
      <c r="T287" s="178">
        <f t="shared" si="73"/>
        <v>0</v>
      </c>
      <c r="AR287" s="22" t="s">
        <v>259</v>
      </c>
      <c r="AT287" s="22" t="s">
        <v>188</v>
      </c>
      <c r="AU287" s="22" t="s">
        <v>142</v>
      </c>
      <c r="AY287" s="22" t="s">
        <v>134</v>
      </c>
      <c r="BE287" s="179">
        <f t="shared" si="74"/>
        <v>0</v>
      </c>
      <c r="BF287" s="179">
        <f t="shared" si="75"/>
        <v>0</v>
      </c>
      <c r="BG287" s="179">
        <f t="shared" si="76"/>
        <v>0</v>
      </c>
      <c r="BH287" s="179">
        <f t="shared" si="77"/>
        <v>0</v>
      </c>
      <c r="BI287" s="179">
        <f t="shared" si="78"/>
        <v>0</v>
      </c>
      <c r="BJ287" s="22" t="s">
        <v>142</v>
      </c>
      <c r="BK287" s="179">
        <f t="shared" si="79"/>
        <v>0</v>
      </c>
      <c r="BL287" s="22" t="s">
        <v>214</v>
      </c>
      <c r="BM287" s="22" t="s">
        <v>776</v>
      </c>
    </row>
    <row r="288" spans="2:65" s="1" customFormat="1" ht="20.399999999999999" customHeight="1">
      <c r="B288" s="167"/>
      <c r="C288" s="168" t="s">
        <v>777</v>
      </c>
      <c r="D288" s="168" t="s">
        <v>137</v>
      </c>
      <c r="E288" s="169" t="s">
        <v>778</v>
      </c>
      <c r="F288" s="170" t="s">
        <v>779</v>
      </c>
      <c r="G288" s="171" t="s">
        <v>154</v>
      </c>
      <c r="H288" s="172">
        <v>30</v>
      </c>
      <c r="I288" s="173"/>
      <c r="J288" s="174">
        <f t="shared" si="70"/>
        <v>0</v>
      </c>
      <c r="K288" s="170" t="s">
        <v>5</v>
      </c>
      <c r="L288" s="39"/>
      <c r="M288" s="175" t="s">
        <v>5</v>
      </c>
      <c r="N288" s="176" t="s">
        <v>44</v>
      </c>
      <c r="O288" s="40"/>
      <c r="P288" s="177">
        <f t="shared" si="71"/>
        <v>0</v>
      </c>
      <c r="Q288" s="177">
        <v>0</v>
      </c>
      <c r="R288" s="177">
        <f t="shared" si="72"/>
        <v>0</v>
      </c>
      <c r="S288" s="177">
        <v>6.7000000000000004E-2</v>
      </c>
      <c r="T288" s="178">
        <f t="shared" si="73"/>
        <v>2.0100000000000002</v>
      </c>
      <c r="AR288" s="22" t="s">
        <v>214</v>
      </c>
      <c r="AT288" s="22" t="s">
        <v>137</v>
      </c>
      <c r="AU288" s="22" t="s">
        <v>142</v>
      </c>
      <c r="AY288" s="22" t="s">
        <v>134</v>
      </c>
      <c r="BE288" s="179">
        <f t="shared" si="74"/>
        <v>0</v>
      </c>
      <c r="BF288" s="179">
        <f t="shared" si="75"/>
        <v>0</v>
      </c>
      <c r="BG288" s="179">
        <f t="shared" si="76"/>
        <v>0</v>
      </c>
      <c r="BH288" s="179">
        <f t="shared" si="77"/>
        <v>0</v>
      </c>
      <c r="BI288" s="179">
        <f t="shared" si="78"/>
        <v>0</v>
      </c>
      <c r="BJ288" s="22" t="s">
        <v>142</v>
      </c>
      <c r="BK288" s="179">
        <f t="shared" si="79"/>
        <v>0</v>
      </c>
      <c r="BL288" s="22" t="s">
        <v>214</v>
      </c>
      <c r="BM288" s="22" t="s">
        <v>780</v>
      </c>
    </row>
    <row r="289" spans="2:65" s="1" customFormat="1" ht="20.399999999999999" customHeight="1">
      <c r="B289" s="167"/>
      <c r="C289" s="168" t="s">
        <v>781</v>
      </c>
      <c r="D289" s="168" t="s">
        <v>137</v>
      </c>
      <c r="E289" s="169" t="s">
        <v>782</v>
      </c>
      <c r="F289" s="170" t="s">
        <v>783</v>
      </c>
      <c r="G289" s="171" t="s">
        <v>154</v>
      </c>
      <c r="H289" s="172">
        <v>30</v>
      </c>
      <c r="I289" s="173"/>
      <c r="J289" s="174">
        <f t="shared" si="70"/>
        <v>0</v>
      </c>
      <c r="K289" s="170" t="s">
        <v>199</v>
      </c>
      <c r="L289" s="39"/>
      <c r="M289" s="175" t="s">
        <v>5</v>
      </c>
      <c r="N289" s="176" t="s">
        <v>44</v>
      </c>
      <c r="O289" s="40"/>
      <c r="P289" s="177">
        <f t="shared" si="71"/>
        <v>0</v>
      </c>
      <c r="Q289" s="177">
        <v>5.0000000000000002E-5</v>
      </c>
      <c r="R289" s="177">
        <f t="shared" si="72"/>
        <v>1.5E-3</v>
      </c>
      <c r="S289" s="177">
        <v>0</v>
      </c>
      <c r="T289" s="178">
        <f t="shared" si="73"/>
        <v>0</v>
      </c>
      <c r="AR289" s="22" t="s">
        <v>214</v>
      </c>
      <c r="AT289" s="22" t="s">
        <v>137</v>
      </c>
      <c r="AU289" s="22" t="s">
        <v>142</v>
      </c>
      <c r="AY289" s="22" t="s">
        <v>134</v>
      </c>
      <c r="BE289" s="179">
        <f t="shared" si="74"/>
        <v>0</v>
      </c>
      <c r="BF289" s="179">
        <f t="shared" si="75"/>
        <v>0</v>
      </c>
      <c r="BG289" s="179">
        <f t="shared" si="76"/>
        <v>0</v>
      </c>
      <c r="BH289" s="179">
        <f t="shared" si="77"/>
        <v>0</v>
      </c>
      <c r="BI289" s="179">
        <f t="shared" si="78"/>
        <v>0</v>
      </c>
      <c r="BJ289" s="22" t="s">
        <v>142</v>
      </c>
      <c r="BK289" s="179">
        <f t="shared" si="79"/>
        <v>0</v>
      </c>
      <c r="BL289" s="22" t="s">
        <v>214</v>
      </c>
      <c r="BM289" s="22" t="s">
        <v>784</v>
      </c>
    </row>
    <row r="290" spans="2:65" s="1" customFormat="1" ht="20.399999999999999" customHeight="1">
      <c r="B290" s="167"/>
      <c r="C290" s="168" t="s">
        <v>785</v>
      </c>
      <c r="D290" s="168" t="s">
        <v>137</v>
      </c>
      <c r="E290" s="169" t="s">
        <v>786</v>
      </c>
      <c r="F290" s="170" t="s">
        <v>787</v>
      </c>
      <c r="G290" s="171" t="s">
        <v>154</v>
      </c>
      <c r="H290" s="172">
        <v>239</v>
      </c>
      <c r="I290" s="173"/>
      <c r="J290" s="174">
        <f t="shared" si="70"/>
        <v>0</v>
      </c>
      <c r="K290" s="170" t="s">
        <v>5</v>
      </c>
      <c r="L290" s="39"/>
      <c r="M290" s="175" t="s">
        <v>5</v>
      </c>
      <c r="N290" s="176" t="s">
        <v>44</v>
      </c>
      <c r="O290" s="40"/>
      <c r="P290" s="177">
        <f t="shared" si="71"/>
        <v>0</v>
      </c>
      <c r="Q290" s="177">
        <v>2.9999999999999997E-4</v>
      </c>
      <c r="R290" s="177">
        <f t="shared" si="72"/>
        <v>7.17E-2</v>
      </c>
      <c r="S290" s="177">
        <v>0</v>
      </c>
      <c r="T290" s="178">
        <f t="shared" si="73"/>
        <v>0</v>
      </c>
      <c r="AR290" s="22" t="s">
        <v>214</v>
      </c>
      <c r="AT290" s="22" t="s">
        <v>137</v>
      </c>
      <c r="AU290" s="22" t="s">
        <v>142</v>
      </c>
      <c r="AY290" s="22" t="s">
        <v>134</v>
      </c>
      <c r="BE290" s="179">
        <f t="shared" si="74"/>
        <v>0</v>
      </c>
      <c r="BF290" s="179">
        <f t="shared" si="75"/>
        <v>0</v>
      </c>
      <c r="BG290" s="179">
        <f t="shared" si="76"/>
        <v>0</v>
      </c>
      <c r="BH290" s="179">
        <f t="shared" si="77"/>
        <v>0</v>
      </c>
      <c r="BI290" s="179">
        <f t="shared" si="78"/>
        <v>0</v>
      </c>
      <c r="BJ290" s="22" t="s">
        <v>142</v>
      </c>
      <c r="BK290" s="179">
        <f t="shared" si="79"/>
        <v>0</v>
      </c>
      <c r="BL290" s="22" t="s">
        <v>214</v>
      </c>
      <c r="BM290" s="22" t="s">
        <v>788</v>
      </c>
    </row>
    <row r="291" spans="2:65" s="11" customFormat="1">
      <c r="B291" s="180"/>
      <c r="D291" s="181" t="s">
        <v>144</v>
      </c>
      <c r="E291" s="182" t="s">
        <v>5</v>
      </c>
      <c r="F291" s="183" t="s">
        <v>789</v>
      </c>
      <c r="H291" s="184">
        <v>239</v>
      </c>
      <c r="I291" s="185"/>
      <c r="L291" s="180"/>
      <c r="M291" s="186"/>
      <c r="N291" s="187"/>
      <c r="O291" s="187"/>
      <c r="P291" s="187"/>
      <c r="Q291" s="187"/>
      <c r="R291" s="187"/>
      <c r="S291" s="187"/>
      <c r="T291" s="188"/>
      <c r="AT291" s="189" t="s">
        <v>144</v>
      </c>
      <c r="AU291" s="189" t="s">
        <v>142</v>
      </c>
      <c r="AV291" s="11" t="s">
        <v>142</v>
      </c>
      <c r="AW291" s="11" t="s">
        <v>35</v>
      </c>
      <c r="AX291" s="11" t="s">
        <v>24</v>
      </c>
      <c r="AY291" s="189" t="s">
        <v>134</v>
      </c>
    </row>
    <row r="292" spans="2:65" s="1" customFormat="1" ht="20.399999999999999" customHeight="1">
      <c r="B292" s="167"/>
      <c r="C292" s="202" t="s">
        <v>790</v>
      </c>
      <c r="D292" s="202" t="s">
        <v>188</v>
      </c>
      <c r="E292" s="203" t="s">
        <v>791</v>
      </c>
      <c r="F292" s="204" t="s">
        <v>792</v>
      </c>
      <c r="G292" s="205" t="s">
        <v>154</v>
      </c>
      <c r="H292" s="206">
        <v>51</v>
      </c>
      <c r="I292" s="207"/>
      <c r="J292" s="208">
        <f t="shared" ref="J292:J306" si="80">ROUND(I292*H292,2)</f>
        <v>0</v>
      </c>
      <c r="K292" s="204" t="s">
        <v>155</v>
      </c>
      <c r="L292" s="209"/>
      <c r="M292" s="210" t="s">
        <v>5</v>
      </c>
      <c r="N292" s="211" t="s">
        <v>44</v>
      </c>
      <c r="O292" s="40"/>
      <c r="P292" s="177">
        <f t="shared" ref="P292:P306" si="81">O292*H292</f>
        <v>0</v>
      </c>
      <c r="Q292" s="177">
        <v>3.4000000000000002E-4</v>
      </c>
      <c r="R292" s="177">
        <f t="shared" ref="R292:R306" si="82">Q292*H292</f>
        <v>1.7340000000000001E-2</v>
      </c>
      <c r="S292" s="177">
        <v>0</v>
      </c>
      <c r="T292" s="178">
        <f t="shared" ref="T292:T306" si="83">S292*H292</f>
        <v>0</v>
      </c>
      <c r="AR292" s="22" t="s">
        <v>259</v>
      </c>
      <c r="AT292" s="22" t="s">
        <v>188</v>
      </c>
      <c r="AU292" s="22" t="s">
        <v>142</v>
      </c>
      <c r="AY292" s="22" t="s">
        <v>134</v>
      </c>
      <c r="BE292" s="179">
        <f t="shared" ref="BE292:BE306" si="84">IF(N292="základní",J292,0)</f>
        <v>0</v>
      </c>
      <c r="BF292" s="179">
        <f t="shared" ref="BF292:BF306" si="85">IF(N292="snížená",J292,0)</f>
        <v>0</v>
      </c>
      <c r="BG292" s="179">
        <f t="shared" ref="BG292:BG306" si="86">IF(N292="zákl. přenesená",J292,0)</f>
        <v>0</v>
      </c>
      <c r="BH292" s="179">
        <f t="shared" ref="BH292:BH306" si="87">IF(N292="sníž. přenesená",J292,0)</f>
        <v>0</v>
      </c>
      <c r="BI292" s="179">
        <f t="shared" ref="BI292:BI306" si="88">IF(N292="nulová",J292,0)</f>
        <v>0</v>
      </c>
      <c r="BJ292" s="22" t="s">
        <v>142</v>
      </c>
      <c r="BK292" s="179">
        <f t="shared" ref="BK292:BK306" si="89">ROUND(I292*H292,2)</f>
        <v>0</v>
      </c>
      <c r="BL292" s="22" t="s">
        <v>214</v>
      </c>
      <c r="BM292" s="22" t="s">
        <v>793</v>
      </c>
    </row>
    <row r="293" spans="2:65" s="1" customFormat="1" ht="20.399999999999999" customHeight="1">
      <c r="B293" s="167"/>
      <c r="C293" s="168" t="s">
        <v>794</v>
      </c>
      <c r="D293" s="168" t="s">
        <v>137</v>
      </c>
      <c r="E293" s="169" t="s">
        <v>795</v>
      </c>
      <c r="F293" s="170" t="s">
        <v>796</v>
      </c>
      <c r="G293" s="171" t="s">
        <v>154</v>
      </c>
      <c r="H293" s="172">
        <v>37</v>
      </c>
      <c r="I293" s="173"/>
      <c r="J293" s="174">
        <f t="shared" si="80"/>
        <v>0</v>
      </c>
      <c r="K293" s="170" t="s">
        <v>5</v>
      </c>
      <c r="L293" s="39"/>
      <c r="M293" s="175" t="s">
        <v>5</v>
      </c>
      <c r="N293" s="176" t="s">
        <v>44</v>
      </c>
      <c r="O293" s="40"/>
      <c r="P293" s="177">
        <f t="shared" si="81"/>
        <v>0</v>
      </c>
      <c r="Q293" s="177">
        <v>2.9999999999999997E-4</v>
      </c>
      <c r="R293" s="177">
        <f t="shared" si="82"/>
        <v>1.1099999999999999E-2</v>
      </c>
      <c r="S293" s="177">
        <v>0</v>
      </c>
      <c r="T293" s="178">
        <f t="shared" si="83"/>
        <v>0</v>
      </c>
      <c r="AR293" s="22" t="s">
        <v>214</v>
      </c>
      <c r="AT293" s="22" t="s">
        <v>137</v>
      </c>
      <c r="AU293" s="22" t="s">
        <v>142</v>
      </c>
      <c r="AY293" s="22" t="s">
        <v>134</v>
      </c>
      <c r="BE293" s="179">
        <f t="shared" si="84"/>
        <v>0</v>
      </c>
      <c r="BF293" s="179">
        <f t="shared" si="85"/>
        <v>0</v>
      </c>
      <c r="BG293" s="179">
        <f t="shared" si="86"/>
        <v>0</v>
      </c>
      <c r="BH293" s="179">
        <f t="shared" si="87"/>
        <v>0</v>
      </c>
      <c r="BI293" s="179">
        <f t="shared" si="88"/>
        <v>0</v>
      </c>
      <c r="BJ293" s="22" t="s">
        <v>142</v>
      </c>
      <c r="BK293" s="179">
        <f t="shared" si="89"/>
        <v>0</v>
      </c>
      <c r="BL293" s="22" t="s">
        <v>214</v>
      </c>
      <c r="BM293" s="22" t="s">
        <v>797</v>
      </c>
    </row>
    <row r="294" spans="2:65" s="1" customFormat="1" ht="20.399999999999999" customHeight="1">
      <c r="B294" s="167"/>
      <c r="C294" s="168" t="s">
        <v>798</v>
      </c>
      <c r="D294" s="168" t="s">
        <v>137</v>
      </c>
      <c r="E294" s="169" t="s">
        <v>799</v>
      </c>
      <c r="F294" s="170" t="s">
        <v>800</v>
      </c>
      <c r="G294" s="171" t="s">
        <v>154</v>
      </c>
      <c r="H294" s="172">
        <v>47</v>
      </c>
      <c r="I294" s="173"/>
      <c r="J294" s="174">
        <f t="shared" si="80"/>
        <v>0</v>
      </c>
      <c r="K294" s="170" t="s">
        <v>155</v>
      </c>
      <c r="L294" s="39"/>
      <c r="M294" s="175" t="s">
        <v>5</v>
      </c>
      <c r="N294" s="176" t="s">
        <v>44</v>
      </c>
      <c r="O294" s="40"/>
      <c r="P294" s="177">
        <f t="shared" si="81"/>
        <v>0</v>
      </c>
      <c r="Q294" s="177">
        <v>1.09E-3</v>
      </c>
      <c r="R294" s="177">
        <f t="shared" si="82"/>
        <v>5.1230000000000005E-2</v>
      </c>
      <c r="S294" s="177">
        <v>0</v>
      </c>
      <c r="T294" s="178">
        <f t="shared" si="83"/>
        <v>0</v>
      </c>
      <c r="AR294" s="22" t="s">
        <v>214</v>
      </c>
      <c r="AT294" s="22" t="s">
        <v>137</v>
      </c>
      <c r="AU294" s="22" t="s">
        <v>142</v>
      </c>
      <c r="AY294" s="22" t="s">
        <v>134</v>
      </c>
      <c r="BE294" s="179">
        <f t="shared" si="84"/>
        <v>0</v>
      </c>
      <c r="BF294" s="179">
        <f t="shared" si="85"/>
        <v>0</v>
      </c>
      <c r="BG294" s="179">
        <f t="shared" si="86"/>
        <v>0</v>
      </c>
      <c r="BH294" s="179">
        <f t="shared" si="87"/>
        <v>0</v>
      </c>
      <c r="BI294" s="179">
        <f t="shared" si="88"/>
        <v>0</v>
      </c>
      <c r="BJ294" s="22" t="s">
        <v>142</v>
      </c>
      <c r="BK294" s="179">
        <f t="shared" si="89"/>
        <v>0</v>
      </c>
      <c r="BL294" s="22" t="s">
        <v>214</v>
      </c>
      <c r="BM294" s="22" t="s">
        <v>801</v>
      </c>
    </row>
    <row r="295" spans="2:65" s="1" customFormat="1" ht="20.399999999999999" customHeight="1">
      <c r="B295" s="167"/>
      <c r="C295" s="168" t="s">
        <v>802</v>
      </c>
      <c r="D295" s="168" t="s">
        <v>137</v>
      </c>
      <c r="E295" s="169" t="s">
        <v>803</v>
      </c>
      <c r="F295" s="170" t="s">
        <v>804</v>
      </c>
      <c r="G295" s="171" t="s">
        <v>154</v>
      </c>
      <c r="H295" s="172">
        <v>144</v>
      </c>
      <c r="I295" s="173"/>
      <c r="J295" s="174">
        <f t="shared" si="80"/>
        <v>0</v>
      </c>
      <c r="K295" s="170" t="s">
        <v>5</v>
      </c>
      <c r="L295" s="39"/>
      <c r="M295" s="175" t="s">
        <v>5</v>
      </c>
      <c r="N295" s="176" t="s">
        <v>44</v>
      </c>
      <c r="O295" s="40"/>
      <c r="P295" s="177">
        <f t="shared" si="81"/>
        <v>0</v>
      </c>
      <c r="Q295" s="177">
        <v>0</v>
      </c>
      <c r="R295" s="177">
        <f t="shared" si="82"/>
        <v>0</v>
      </c>
      <c r="S295" s="177">
        <v>8.5999999999999998E-4</v>
      </c>
      <c r="T295" s="178">
        <f t="shared" si="83"/>
        <v>0.12383999999999999</v>
      </c>
      <c r="AR295" s="22" t="s">
        <v>214</v>
      </c>
      <c r="AT295" s="22" t="s">
        <v>137</v>
      </c>
      <c r="AU295" s="22" t="s">
        <v>142</v>
      </c>
      <c r="AY295" s="22" t="s">
        <v>134</v>
      </c>
      <c r="BE295" s="179">
        <f t="shared" si="84"/>
        <v>0</v>
      </c>
      <c r="BF295" s="179">
        <f t="shared" si="85"/>
        <v>0</v>
      </c>
      <c r="BG295" s="179">
        <f t="shared" si="86"/>
        <v>0</v>
      </c>
      <c r="BH295" s="179">
        <f t="shared" si="87"/>
        <v>0</v>
      </c>
      <c r="BI295" s="179">
        <f t="shared" si="88"/>
        <v>0</v>
      </c>
      <c r="BJ295" s="22" t="s">
        <v>142</v>
      </c>
      <c r="BK295" s="179">
        <f t="shared" si="89"/>
        <v>0</v>
      </c>
      <c r="BL295" s="22" t="s">
        <v>214</v>
      </c>
      <c r="BM295" s="22" t="s">
        <v>805</v>
      </c>
    </row>
    <row r="296" spans="2:65" s="1" customFormat="1" ht="20.399999999999999" customHeight="1">
      <c r="B296" s="167"/>
      <c r="C296" s="168" t="s">
        <v>806</v>
      </c>
      <c r="D296" s="168" t="s">
        <v>137</v>
      </c>
      <c r="E296" s="169" t="s">
        <v>807</v>
      </c>
      <c r="F296" s="170" t="s">
        <v>808</v>
      </c>
      <c r="G296" s="171" t="s">
        <v>154</v>
      </c>
      <c r="H296" s="172">
        <v>2</v>
      </c>
      <c r="I296" s="173"/>
      <c r="J296" s="174">
        <f t="shared" si="80"/>
        <v>0</v>
      </c>
      <c r="K296" s="170" t="s">
        <v>155</v>
      </c>
      <c r="L296" s="39"/>
      <c r="M296" s="175" t="s">
        <v>5</v>
      </c>
      <c r="N296" s="176" t="s">
        <v>44</v>
      </c>
      <c r="O296" s="40"/>
      <c r="P296" s="177">
        <f t="shared" si="81"/>
        <v>0</v>
      </c>
      <c r="Q296" s="177">
        <v>1.6000000000000001E-4</v>
      </c>
      <c r="R296" s="177">
        <f t="shared" si="82"/>
        <v>3.2000000000000003E-4</v>
      </c>
      <c r="S296" s="177">
        <v>0</v>
      </c>
      <c r="T296" s="178">
        <f t="shared" si="83"/>
        <v>0</v>
      </c>
      <c r="AR296" s="22" t="s">
        <v>214</v>
      </c>
      <c r="AT296" s="22" t="s">
        <v>137</v>
      </c>
      <c r="AU296" s="22" t="s">
        <v>142</v>
      </c>
      <c r="AY296" s="22" t="s">
        <v>134</v>
      </c>
      <c r="BE296" s="179">
        <f t="shared" si="84"/>
        <v>0</v>
      </c>
      <c r="BF296" s="179">
        <f t="shared" si="85"/>
        <v>0</v>
      </c>
      <c r="BG296" s="179">
        <f t="shared" si="86"/>
        <v>0</v>
      </c>
      <c r="BH296" s="179">
        <f t="shared" si="87"/>
        <v>0</v>
      </c>
      <c r="BI296" s="179">
        <f t="shared" si="88"/>
        <v>0</v>
      </c>
      <c r="BJ296" s="22" t="s">
        <v>142</v>
      </c>
      <c r="BK296" s="179">
        <f t="shared" si="89"/>
        <v>0</v>
      </c>
      <c r="BL296" s="22" t="s">
        <v>214</v>
      </c>
      <c r="BM296" s="22" t="s">
        <v>809</v>
      </c>
    </row>
    <row r="297" spans="2:65" s="1" customFormat="1" ht="20.399999999999999" customHeight="1">
      <c r="B297" s="167"/>
      <c r="C297" s="202" t="s">
        <v>810</v>
      </c>
      <c r="D297" s="202" t="s">
        <v>188</v>
      </c>
      <c r="E297" s="203" t="s">
        <v>811</v>
      </c>
      <c r="F297" s="204" t="s">
        <v>812</v>
      </c>
      <c r="G297" s="205" t="s">
        <v>154</v>
      </c>
      <c r="H297" s="206">
        <v>2</v>
      </c>
      <c r="I297" s="207"/>
      <c r="J297" s="208">
        <f t="shared" si="80"/>
        <v>0</v>
      </c>
      <c r="K297" s="204" t="s">
        <v>199</v>
      </c>
      <c r="L297" s="209"/>
      <c r="M297" s="210" t="s">
        <v>5</v>
      </c>
      <c r="N297" s="211" t="s">
        <v>44</v>
      </c>
      <c r="O297" s="40"/>
      <c r="P297" s="177">
        <f t="shared" si="81"/>
        <v>0</v>
      </c>
      <c r="Q297" s="177">
        <v>1.8E-3</v>
      </c>
      <c r="R297" s="177">
        <f t="shared" si="82"/>
        <v>3.5999999999999999E-3</v>
      </c>
      <c r="S297" s="177">
        <v>0</v>
      </c>
      <c r="T297" s="178">
        <f t="shared" si="83"/>
        <v>0</v>
      </c>
      <c r="AR297" s="22" t="s">
        <v>259</v>
      </c>
      <c r="AT297" s="22" t="s">
        <v>188</v>
      </c>
      <c r="AU297" s="22" t="s">
        <v>142</v>
      </c>
      <c r="AY297" s="22" t="s">
        <v>134</v>
      </c>
      <c r="BE297" s="179">
        <f t="shared" si="84"/>
        <v>0</v>
      </c>
      <c r="BF297" s="179">
        <f t="shared" si="85"/>
        <v>0</v>
      </c>
      <c r="BG297" s="179">
        <f t="shared" si="86"/>
        <v>0</v>
      </c>
      <c r="BH297" s="179">
        <f t="shared" si="87"/>
        <v>0</v>
      </c>
      <c r="BI297" s="179">
        <f t="shared" si="88"/>
        <v>0</v>
      </c>
      <c r="BJ297" s="22" t="s">
        <v>142</v>
      </c>
      <c r="BK297" s="179">
        <f t="shared" si="89"/>
        <v>0</v>
      </c>
      <c r="BL297" s="22" t="s">
        <v>214</v>
      </c>
      <c r="BM297" s="22" t="s">
        <v>813</v>
      </c>
    </row>
    <row r="298" spans="2:65" s="1" customFormat="1" ht="20.399999999999999" customHeight="1">
      <c r="B298" s="167"/>
      <c r="C298" s="168" t="s">
        <v>814</v>
      </c>
      <c r="D298" s="168" t="s">
        <v>137</v>
      </c>
      <c r="E298" s="169" t="s">
        <v>815</v>
      </c>
      <c r="F298" s="170" t="s">
        <v>816</v>
      </c>
      <c r="G298" s="171" t="s">
        <v>154</v>
      </c>
      <c r="H298" s="172">
        <v>47</v>
      </c>
      <c r="I298" s="173"/>
      <c r="J298" s="174">
        <f t="shared" si="80"/>
        <v>0</v>
      </c>
      <c r="K298" s="170" t="s">
        <v>155</v>
      </c>
      <c r="L298" s="39"/>
      <c r="M298" s="175" t="s">
        <v>5</v>
      </c>
      <c r="N298" s="176" t="s">
        <v>44</v>
      </c>
      <c r="O298" s="40"/>
      <c r="P298" s="177">
        <f t="shared" si="81"/>
        <v>0</v>
      </c>
      <c r="Q298" s="177">
        <v>0</v>
      </c>
      <c r="R298" s="177">
        <f t="shared" si="82"/>
        <v>0</v>
      </c>
      <c r="S298" s="177">
        <v>0</v>
      </c>
      <c r="T298" s="178">
        <f t="shared" si="83"/>
        <v>0</v>
      </c>
      <c r="AR298" s="22" t="s">
        <v>214</v>
      </c>
      <c r="AT298" s="22" t="s">
        <v>137</v>
      </c>
      <c r="AU298" s="22" t="s">
        <v>142</v>
      </c>
      <c r="AY298" s="22" t="s">
        <v>134</v>
      </c>
      <c r="BE298" s="179">
        <f t="shared" si="84"/>
        <v>0</v>
      </c>
      <c r="BF298" s="179">
        <f t="shared" si="85"/>
        <v>0</v>
      </c>
      <c r="BG298" s="179">
        <f t="shared" si="86"/>
        <v>0</v>
      </c>
      <c r="BH298" s="179">
        <f t="shared" si="87"/>
        <v>0</v>
      </c>
      <c r="BI298" s="179">
        <f t="shared" si="88"/>
        <v>0</v>
      </c>
      <c r="BJ298" s="22" t="s">
        <v>142</v>
      </c>
      <c r="BK298" s="179">
        <f t="shared" si="89"/>
        <v>0</v>
      </c>
      <c r="BL298" s="22" t="s">
        <v>214</v>
      </c>
      <c r="BM298" s="22" t="s">
        <v>817</v>
      </c>
    </row>
    <row r="299" spans="2:65" s="1" customFormat="1" ht="20.399999999999999" customHeight="1">
      <c r="B299" s="167"/>
      <c r="C299" s="202" t="s">
        <v>818</v>
      </c>
      <c r="D299" s="202" t="s">
        <v>188</v>
      </c>
      <c r="E299" s="203" t="s">
        <v>819</v>
      </c>
      <c r="F299" s="204" t="s">
        <v>820</v>
      </c>
      <c r="G299" s="205" t="s">
        <v>154</v>
      </c>
      <c r="H299" s="206">
        <v>47</v>
      </c>
      <c r="I299" s="207"/>
      <c r="J299" s="208">
        <f t="shared" si="80"/>
        <v>0</v>
      </c>
      <c r="K299" s="204" t="s">
        <v>199</v>
      </c>
      <c r="L299" s="209"/>
      <c r="M299" s="210" t="s">
        <v>5</v>
      </c>
      <c r="N299" s="211" t="s">
        <v>44</v>
      </c>
      <c r="O299" s="40"/>
      <c r="P299" s="177">
        <f t="shared" si="81"/>
        <v>0</v>
      </c>
      <c r="Q299" s="177">
        <v>1.8E-3</v>
      </c>
      <c r="R299" s="177">
        <f t="shared" si="82"/>
        <v>8.4599999999999995E-2</v>
      </c>
      <c r="S299" s="177">
        <v>0</v>
      </c>
      <c r="T299" s="178">
        <f t="shared" si="83"/>
        <v>0</v>
      </c>
      <c r="AR299" s="22" t="s">
        <v>259</v>
      </c>
      <c r="AT299" s="22" t="s">
        <v>188</v>
      </c>
      <c r="AU299" s="22" t="s">
        <v>142</v>
      </c>
      <c r="AY299" s="22" t="s">
        <v>134</v>
      </c>
      <c r="BE299" s="179">
        <f t="shared" si="84"/>
        <v>0</v>
      </c>
      <c r="BF299" s="179">
        <f t="shared" si="85"/>
        <v>0</v>
      </c>
      <c r="BG299" s="179">
        <f t="shared" si="86"/>
        <v>0</v>
      </c>
      <c r="BH299" s="179">
        <f t="shared" si="87"/>
        <v>0</v>
      </c>
      <c r="BI299" s="179">
        <f t="shared" si="88"/>
        <v>0</v>
      </c>
      <c r="BJ299" s="22" t="s">
        <v>142</v>
      </c>
      <c r="BK299" s="179">
        <f t="shared" si="89"/>
        <v>0</v>
      </c>
      <c r="BL299" s="22" t="s">
        <v>214</v>
      </c>
      <c r="BM299" s="22" t="s">
        <v>821</v>
      </c>
    </row>
    <row r="300" spans="2:65" s="1" customFormat="1" ht="20.399999999999999" customHeight="1">
      <c r="B300" s="167"/>
      <c r="C300" s="168" t="s">
        <v>822</v>
      </c>
      <c r="D300" s="168" t="s">
        <v>137</v>
      </c>
      <c r="E300" s="169" t="s">
        <v>823</v>
      </c>
      <c r="F300" s="170" t="s">
        <v>824</v>
      </c>
      <c r="G300" s="171" t="s">
        <v>154</v>
      </c>
      <c r="H300" s="172">
        <v>48</v>
      </c>
      <c r="I300" s="173"/>
      <c r="J300" s="174">
        <f t="shared" si="80"/>
        <v>0</v>
      </c>
      <c r="K300" s="170" t="s">
        <v>155</v>
      </c>
      <c r="L300" s="39"/>
      <c r="M300" s="175" t="s">
        <v>5</v>
      </c>
      <c r="N300" s="176" t="s">
        <v>44</v>
      </c>
      <c r="O300" s="40"/>
      <c r="P300" s="177">
        <f t="shared" si="81"/>
        <v>0</v>
      </c>
      <c r="Q300" s="177">
        <v>1.6000000000000001E-4</v>
      </c>
      <c r="R300" s="177">
        <f t="shared" si="82"/>
        <v>7.6800000000000011E-3</v>
      </c>
      <c r="S300" s="177">
        <v>0</v>
      </c>
      <c r="T300" s="178">
        <f t="shared" si="83"/>
        <v>0</v>
      </c>
      <c r="AR300" s="22" t="s">
        <v>214</v>
      </c>
      <c r="AT300" s="22" t="s">
        <v>137</v>
      </c>
      <c r="AU300" s="22" t="s">
        <v>142</v>
      </c>
      <c r="AY300" s="22" t="s">
        <v>134</v>
      </c>
      <c r="BE300" s="179">
        <f t="shared" si="84"/>
        <v>0</v>
      </c>
      <c r="BF300" s="179">
        <f t="shared" si="85"/>
        <v>0</v>
      </c>
      <c r="BG300" s="179">
        <f t="shared" si="86"/>
        <v>0</v>
      </c>
      <c r="BH300" s="179">
        <f t="shared" si="87"/>
        <v>0</v>
      </c>
      <c r="BI300" s="179">
        <f t="shared" si="88"/>
        <v>0</v>
      </c>
      <c r="BJ300" s="22" t="s">
        <v>142</v>
      </c>
      <c r="BK300" s="179">
        <f t="shared" si="89"/>
        <v>0</v>
      </c>
      <c r="BL300" s="22" t="s">
        <v>214</v>
      </c>
      <c r="BM300" s="22" t="s">
        <v>825</v>
      </c>
    </row>
    <row r="301" spans="2:65" s="1" customFormat="1" ht="20.399999999999999" customHeight="1">
      <c r="B301" s="167"/>
      <c r="C301" s="202" t="s">
        <v>826</v>
      </c>
      <c r="D301" s="202" t="s">
        <v>188</v>
      </c>
      <c r="E301" s="203" t="s">
        <v>827</v>
      </c>
      <c r="F301" s="204" t="s">
        <v>828</v>
      </c>
      <c r="G301" s="205" t="s">
        <v>154</v>
      </c>
      <c r="H301" s="206">
        <v>48</v>
      </c>
      <c r="I301" s="207"/>
      <c r="J301" s="208">
        <f t="shared" si="80"/>
        <v>0</v>
      </c>
      <c r="K301" s="204" t="s">
        <v>199</v>
      </c>
      <c r="L301" s="209"/>
      <c r="M301" s="210" t="s">
        <v>5</v>
      </c>
      <c r="N301" s="211" t="s">
        <v>44</v>
      </c>
      <c r="O301" s="40"/>
      <c r="P301" s="177">
        <f t="shared" si="81"/>
        <v>0</v>
      </c>
      <c r="Q301" s="177">
        <v>2E-3</v>
      </c>
      <c r="R301" s="177">
        <f t="shared" si="82"/>
        <v>9.6000000000000002E-2</v>
      </c>
      <c r="S301" s="177">
        <v>0</v>
      </c>
      <c r="T301" s="178">
        <f t="shared" si="83"/>
        <v>0</v>
      </c>
      <c r="AR301" s="22" t="s">
        <v>259</v>
      </c>
      <c r="AT301" s="22" t="s">
        <v>188</v>
      </c>
      <c r="AU301" s="22" t="s">
        <v>142</v>
      </c>
      <c r="AY301" s="22" t="s">
        <v>134</v>
      </c>
      <c r="BE301" s="179">
        <f t="shared" si="84"/>
        <v>0</v>
      </c>
      <c r="BF301" s="179">
        <f t="shared" si="85"/>
        <v>0</v>
      </c>
      <c r="BG301" s="179">
        <f t="shared" si="86"/>
        <v>0</v>
      </c>
      <c r="BH301" s="179">
        <f t="shared" si="87"/>
        <v>0</v>
      </c>
      <c r="BI301" s="179">
        <f t="shared" si="88"/>
        <v>0</v>
      </c>
      <c r="BJ301" s="22" t="s">
        <v>142</v>
      </c>
      <c r="BK301" s="179">
        <f t="shared" si="89"/>
        <v>0</v>
      </c>
      <c r="BL301" s="22" t="s">
        <v>214</v>
      </c>
      <c r="BM301" s="22" t="s">
        <v>829</v>
      </c>
    </row>
    <row r="302" spans="2:65" s="1" customFormat="1" ht="20.399999999999999" customHeight="1">
      <c r="B302" s="167"/>
      <c r="C302" s="168" t="s">
        <v>830</v>
      </c>
      <c r="D302" s="168" t="s">
        <v>137</v>
      </c>
      <c r="E302" s="169" t="s">
        <v>831</v>
      </c>
      <c r="F302" s="170" t="s">
        <v>832</v>
      </c>
      <c r="G302" s="171" t="s">
        <v>154</v>
      </c>
      <c r="H302" s="172">
        <v>47</v>
      </c>
      <c r="I302" s="173"/>
      <c r="J302" s="174">
        <f t="shared" si="80"/>
        <v>0</v>
      </c>
      <c r="K302" s="170" t="s">
        <v>155</v>
      </c>
      <c r="L302" s="39"/>
      <c r="M302" s="175" t="s">
        <v>5</v>
      </c>
      <c r="N302" s="176" t="s">
        <v>44</v>
      </c>
      <c r="O302" s="40"/>
      <c r="P302" s="177">
        <f t="shared" si="81"/>
        <v>0</v>
      </c>
      <c r="Q302" s="177">
        <v>1.2E-4</v>
      </c>
      <c r="R302" s="177">
        <f t="shared" si="82"/>
        <v>5.64E-3</v>
      </c>
      <c r="S302" s="177">
        <v>0</v>
      </c>
      <c r="T302" s="178">
        <f t="shared" si="83"/>
        <v>0</v>
      </c>
      <c r="AR302" s="22" t="s">
        <v>214</v>
      </c>
      <c r="AT302" s="22" t="s">
        <v>137</v>
      </c>
      <c r="AU302" s="22" t="s">
        <v>142</v>
      </c>
      <c r="AY302" s="22" t="s">
        <v>134</v>
      </c>
      <c r="BE302" s="179">
        <f t="shared" si="84"/>
        <v>0</v>
      </c>
      <c r="BF302" s="179">
        <f t="shared" si="85"/>
        <v>0</v>
      </c>
      <c r="BG302" s="179">
        <f t="shared" si="86"/>
        <v>0</v>
      </c>
      <c r="BH302" s="179">
        <f t="shared" si="87"/>
        <v>0</v>
      </c>
      <c r="BI302" s="179">
        <f t="shared" si="88"/>
        <v>0</v>
      </c>
      <c r="BJ302" s="22" t="s">
        <v>142</v>
      </c>
      <c r="BK302" s="179">
        <f t="shared" si="89"/>
        <v>0</v>
      </c>
      <c r="BL302" s="22" t="s">
        <v>214</v>
      </c>
      <c r="BM302" s="22" t="s">
        <v>833</v>
      </c>
    </row>
    <row r="303" spans="2:65" s="1" customFormat="1" ht="20.399999999999999" customHeight="1">
      <c r="B303" s="167"/>
      <c r="C303" s="202" t="s">
        <v>834</v>
      </c>
      <c r="D303" s="202" t="s">
        <v>188</v>
      </c>
      <c r="E303" s="203" t="s">
        <v>835</v>
      </c>
      <c r="F303" s="204" t="s">
        <v>836</v>
      </c>
      <c r="G303" s="205" t="s">
        <v>154</v>
      </c>
      <c r="H303" s="206">
        <v>47</v>
      </c>
      <c r="I303" s="207"/>
      <c r="J303" s="208">
        <f t="shared" si="80"/>
        <v>0</v>
      </c>
      <c r="K303" s="204" t="s">
        <v>199</v>
      </c>
      <c r="L303" s="209"/>
      <c r="M303" s="210" t="s">
        <v>5</v>
      </c>
      <c r="N303" s="211" t="s">
        <v>44</v>
      </c>
      <c r="O303" s="40"/>
      <c r="P303" s="177">
        <f t="shared" si="81"/>
        <v>0</v>
      </c>
      <c r="Q303" s="177">
        <v>1.8E-3</v>
      </c>
      <c r="R303" s="177">
        <f t="shared" si="82"/>
        <v>8.4599999999999995E-2</v>
      </c>
      <c r="S303" s="177">
        <v>0</v>
      </c>
      <c r="T303" s="178">
        <f t="shared" si="83"/>
        <v>0</v>
      </c>
      <c r="AR303" s="22" t="s">
        <v>259</v>
      </c>
      <c r="AT303" s="22" t="s">
        <v>188</v>
      </c>
      <c r="AU303" s="22" t="s">
        <v>142</v>
      </c>
      <c r="AY303" s="22" t="s">
        <v>134</v>
      </c>
      <c r="BE303" s="179">
        <f t="shared" si="84"/>
        <v>0</v>
      </c>
      <c r="BF303" s="179">
        <f t="shared" si="85"/>
        <v>0</v>
      </c>
      <c r="BG303" s="179">
        <f t="shared" si="86"/>
        <v>0</v>
      </c>
      <c r="BH303" s="179">
        <f t="shared" si="87"/>
        <v>0</v>
      </c>
      <c r="BI303" s="179">
        <f t="shared" si="88"/>
        <v>0</v>
      </c>
      <c r="BJ303" s="22" t="s">
        <v>142</v>
      </c>
      <c r="BK303" s="179">
        <f t="shared" si="89"/>
        <v>0</v>
      </c>
      <c r="BL303" s="22" t="s">
        <v>214</v>
      </c>
      <c r="BM303" s="22" t="s">
        <v>837</v>
      </c>
    </row>
    <row r="304" spans="2:65" s="1" customFormat="1" ht="20.399999999999999" customHeight="1">
      <c r="B304" s="167"/>
      <c r="C304" s="168" t="s">
        <v>306</v>
      </c>
      <c r="D304" s="168" t="s">
        <v>137</v>
      </c>
      <c r="E304" s="169" t="s">
        <v>838</v>
      </c>
      <c r="F304" s="170" t="s">
        <v>839</v>
      </c>
      <c r="G304" s="171" t="s">
        <v>154</v>
      </c>
      <c r="H304" s="172">
        <v>121</v>
      </c>
      <c r="I304" s="173"/>
      <c r="J304" s="174">
        <f t="shared" si="80"/>
        <v>0</v>
      </c>
      <c r="K304" s="170" t="s">
        <v>155</v>
      </c>
      <c r="L304" s="39"/>
      <c r="M304" s="175" t="s">
        <v>5</v>
      </c>
      <c r="N304" s="176" t="s">
        <v>44</v>
      </c>
      <c r="O304" s="40"/>
      <c r="P304" s="177">
        <f t="shared" si="81"/>
        <v>0</v>
      </c>
      <c r="Q304" s="177">
        <v>0</v>
      </c>
      <c r="R304" s="177">
        <f t="shared" si="82"/>
        <v>0</v>
      </c>
      <c r="S304" s="177">
        <v>8.5999999999999998E-4</v>
      </c>
      <c r="T304" s="178">
        <f t="shared" si="83"/>
        <v>0.10406</v>
      </c>
      <c r="AR304" s="22" t="s">
        <v>214</v>
      </c>
      <c r="AT304" s="22" t="s">
        <v>137</v>
      </c>
      <c r="AU304" s="22" t="s">
        <v>142</v>
      </c>
      <c r="AY304" s="22" t="s">
        <v>134</v>
      </c>
      <c r="BE304" s="179">
        <f t="shared" si="84"/>
        <v>0</v>
      </c>
      <c r="BF304" s="179">
        <f t="shared" si="85"/>
        <v>0</v>
      </c>
      <c r="BG304" s="179">
        <f t="shared" si="86"/>
        <v>0</v>
      </c>
      <c r="BH304" s="179">
        <f t="shared" si="87"/>
        <v>0</v>
      </c>
      <c r="BI304" s="179">
        <f t="shared" si="88"/>
        <v>0</v>
      </c>
      <c r="BJ304" s="22" t="s">
        <v>142</v>
      </c>
      <c r="BK304" s="179">
        <f t="shared" si="89"/>
        <v>0</v>
      </c>
      <c r="BL304" s="22" t="s">
        <v>214</v>
      </c>
      <c r="BM304" s="22" t="s">
        <v>840</v>
      </c>
    </row>
    <row r="305" spans="2:65" s="1" customFormat="1" ht="20.399999999999999" customHeight="1">
      <c r="B305" s="167"/>
      <c r="C305" s="168" t="s">
        <v>841</v>
      </c>
      <c r="D305" s="168" t="s">
        <v>137</v>
      </c>
      <c r="E305" s="169" t="s">
        <v>842</v>
      </c>
      <c r="F305" s="170" t="s">
        <v>843</v>
      </c>
      <c r="G305" s="171" t="s">
        <v>154</v>
      </c>
      <c r="H305" s="172">
        <v>49</v>
      </c>
      <c r="I305" s="173"/>
      <c r="J305" s="174">
        <f t="shared" si="80"/>
        <v>0</v>
      </c>
      <c r="K305" s="170" t="s">
        <v>155</v>
      </c>
      <c r="L305" s="39"/>
      <c r="M305" s="175" t="s">
        <v>5</v>
      </c>
      <c r="N305" s="176" t="s">
        <v>44</v>
      </c>
      <c r="O305" s="40"/>
      <c r="P305" s="177">
        <f t="shared" si="81"/>
        <v>0</v>
      </c>
      <c r="Q305" s="177">
        <v>2.3000000000000001E-4</v>
      </c>
      <c r="R305" s="177">
        <f t="shared" si="82"/>
        <v>1.1270000000000001E-2</v>
      </c>
      <c r="S305" s="177">
        <v>0</v>
      </c>
      <c r="T305" s="178">
        <f t="shared" si="83"/>
        <v>0</v>
      </c>
      <c r="AR305" s="22" t="s">
        <v>214</v>
      </c>
      <c r="AT305" s="22" t="s">
        <v>137</v>
      </c>
      <c r="AU305" s="22" t="s">
        <v>142</v>
      </c>
      <c r="AY305" s="22" t="s">
        <v>134</v>
      </c>
      <c r="BE305" s="179">
        <f t="shared" si="84"/>
        <v>0</v>
      </c>
      <c r="BF305" s="179">
        <f t="shared" si="85"/>
        <v>0</v>
      </c>
      <c r="BG305" s="179">
        <f t="shared" si="86"/>
        <v>0</v>
      </c>
      <c r="BH305" s="179">
        <f t="shared" si="87"/>
        <v>0</v>
      </c>
      <c r="BI305" s="179">
        <f t="shared" si="88"/>
        <v>0</v>
      </c>
      <c r="BJ305" s="22" t="s">
        <v>142</v>
      </c>
      <c r="BK305" s="179">
        <f t="shared" si="89"/>
        <v>0</v>
      </c>
      <c r="BL305" s="22" t="s">
        <v>214</v>
      </c>
      <c r="BM305" s="22" t="s">
        <v>844</v>
      </c>
    </row>
    <row r="306" spans="2:65" s="1" customFormat="1" ht="28.8" customHeight="1">
      <c r="B306" s="167"/>
      <c r="C306" s="168" t="s">
        <v>845</v>
      </c>
      <c r="D306" s="168" t="s">
        <v>137</v>
      </c>
      <c r="E306" s="169" t="s">
        <v>846</v>
      </c>
      <c r="F306" s="170" t="s">
        <v>847</v>
      </c>
      <c r="G306" s="171" t="s">
        <v>154</v>
      </c>
      <c r="H306" s="172">
        <v>47</v>
      </c>
      <c r="I306" s="173"/>
      <c r="J306" s="174">
        <f t="shared" si="80"/>
        <v>0</v>
      </c>
      <c r="K306" s="170" t="s">
        <v>155</v>
      </c>
      <c r="L306" s="39"/>
      <c r="M306" s="175" t="s">
        <v>5</v>
      </c>
      <c r="N306" s="176" t="s">
        <v>44</v>
      </c>
      <c r="O306" s="40"/>
      <c r="P306" s="177">
        <f t="shared" si="81"/>
        <v>0</v>
      </c>
      <c r="Q306" s="177">
        <v>4.6999999999999999E-4</v>
      </c>
      <c r="R306" s="177">
        <f t="shared" si="82"/>
        <v>2.2089999999999999E-2</v>
      </c>
      <c r="S306" s="177">
        <v>0</v>
      </c>
      <c r="T306" s="178">
        <f t="shared" si="83"/>
        <v>0</v>
      </c>
      <c r="AR306" s="22" t="s">
        <v>214</v>
      </c>
      <c r="AT306" s="22" t="s">
        <v>137</v>
      </c>
      <c r="AU306" s="22" t="s">
        <v>142</v>
      </c>
      <c r="AY306" s="22" t="s">
        <v>134</v>
      </c>
      <c r="BE306" s="179">
        <f t="shared" si="84"/>
        <v>0</v>
      </c>
      <c r="BF306" s="179">
        <f t="shared" si="85"/>
        <v>0</v>
      </c>
      <c r="BG306" s="179">
        <f t="shared" si="86"/>
        <v>0</v>
      </c>
      <c r="BH306" s="179">
        <f t="shared" si="87"/>
        <v>0</v>
      </c>
      <c r="BI306" s="179">
        <f t="shared" si="88"/>
        <v>0</v>
      </c>
      <c r="BJ306" s="22" t="s">
        <v>142</v>
      </c>
      <c r="BK306" s="179">
        <f t="shared" si="89"/>
        <v>0</v>
      </c>
      <c r="BL306" s="22" t="s">
        <v>214</v>
      </c>
      <c r="BM306" s="22" t="s">
        <v>848</v>
      </c>
    </row>
    <row r="307" spans="2:65" s="10" customFormat="1" ht="29.85" customHeight="1">
      <c r="B307" s="153"/>
      <c r="D307" s="164" t="s">
        <v>71</v>
      </c>
      <c r="E307" s="165" t="s">
        <v>849</v>
      </c>
      <c r="F307" s="165" t="s">
        <v>850</v>
      </c>
      <c r="I307" s="156"/>
      <c r="J307" s="166">
        <f>BK307</f>
        <v>0</v>
      </c>
      <c r="L307" s="153"/>
      <c r="M307" s="158"/>
      <c r="N307" s="159"/>
      <c r="O307" s="159"/>
      <c r="P307" s="160">
        <f>SUM(P308:P310)</f>
        <v>0</v>
      </c>
      <c r="Q307" s="159"/>
      <c r="R307" s="160">
        <f>SUM(R308:R310)</f>
        <v>5.7269999999999995E-2</v>
      </c>
      <c r="S307" s="159"/>
      <c r="T307" s="161">
        <f>SUM(T308:T310)</f>
        <v>0</v>
      </c>
      <c r="AR307" s="154" t="s">
        <v>142</v>
      </c>
      <c r="AT307" s="162" t="s">
        <v>71</v>
      </c>
      <c r="AU307" s="162" t="s">
        <v>24</v>
      </c>
      <c r="AY307" s="154" t="s">
        <v>134</v>
      </c>
      <c r="BK307" s="163">
        <f>SUM(BK308:BK310)</f>
        <v>0</v>
      </c>
    </row>
    <row r="308" spans="2:65" s="1" customFormat="1" ht="28.8" customHeight="1">
      <c r="B308" s="167"/>
      <c r="C308" s="168" t="s">
        <v>851</v>
      </c>
      <c r="D308" s="168" t="s">
        <v>137</v>
      </c>
      <c r="E308" s="169" t="s">
        <v>852</v>
      </c>
      <c r="F308" s="170" t="s">
        <v>853</v>
      </c>
      <c r="G308" s="171" t="s">
        <v>154</v>
      </c>
      <c r="H308" s="172">
        <v>32</v>
      </c>
      <c r="I308" s="173"/>
      <c r="J308" s="174">
        <f>ROUND(I308*H308,2)</f>
        <v>0</v>
      </c>
      <c r="K308" s="170" t="s">
        <v>199</v>
      </c>
      <c r="L308" s="39"/>
      <c r="M308" s="175" t="s">
        <v>5</v>
      </c>
      <c r="N308" s="176" t="s">
        <v>44</v>
      </c>
      <c r="O308" s="40"/>
      <c r="P308" s="177">
        <f>O308*H308</f>
        <v>0</v>
      </c>
      <c r="Q308" s="177">
        <v>2.7E-4</v>
      </c>
      <c r="R308" s="177">
        <f>Q308*H308</f>
        <v>8.6400000000000001E-3</v>
      </c>
      <c r="S308" s="177">
        <v>0</v>
      </c>
      <c r="T308" s="178">
        <f>S308*H308</f>
        <v>0</v>
      </c>
      <c r="AR308" s="22" t="s">
        <v>214</v>
      </c>
      <c r="AT308" s="22" t="s">
        <v>137</v>
      </c>
      <c r="AU308" s="22" t="s">
        <v>142</v>
      </c>
      <c r="AY308" s="22" t="s">
        <v>134</v>
      </c>
      <c r="BE308" s="179">
        <f>IF(N308="základní",J308,0)</f>
        <v>0</v>
      </c>
      <c r="BF308" s="179">
        <f>IF(N308="snížená",J308,0)</f>
        <v>0</v>
      </c>
      <c r="BG308" s="179">
        <f>IF(N308="zákl. přenesená",J308,0)</f>
        <v>0</v>
      </c>
      <c r="BH308" s="179">
        <f>IF(N308="sníž. přenesená",J308,0)</f>
        <v>0</v>
      </c>
      <c r="BI308" s="179">
        <f>IF(N308="nulová",J308,0)</f>
        <v>0</v>
      </c>
      <c r="BJ308" s="22" t="s">
        <v>142</v>
      </c>
      <c r="BK308" s="179">
        <f>ROUND(I308*H308,2)</f>
        <v>0</v>
      </c>
      <c r="BL308" s="22" t="s">
        <v>214</v>
      </c>
      <c r="BM308" s="22" t="s">
        <v>854</v>
      </c>
    </row>
    <row r="309" spans="2:65" s="1" customFormat="1" ht="28.8" customHeight="1">
      <c r="B309" s="167"/>
      <c r="C309" s="168" t="s">
        <v>855</v>
      </c>
      <c r="D309" s="168" t="s">
        <v>137</v>
      </c>
      <c r="E309" s="169" t="s">
        <v>856</v>
      </c>
      <c r="F309" s="170" t="s">
        <v>857</v>
      </c>
      <c r="G309" s="171" t="s">
        <v>154</v>
      </c>
      <c r="H309" s="172">
        <v>51</v>
      </c>
      <c r="I309" s="173"/>
      <c r="J309" s="174">
        <f>ROUND(I309*H309,2)</f>
        <v>0</v>
      </c>
      <c r="K309" s="170" t="s">
        <v>199</v>
      </c>
      <c r="L309" s="39"/>
      <c r="M309" s="175" t="s">
        <v>5</v>
      </c>
      <c r="N309" s="176" t="s">
        <v>44</v>
      </c>
      <c r="O309" s="40"/>
      <c r="P309" s="177">
        <f>O309*H309</f>
        <v>0</v>
      </c>
      <c r="Q309" s="177">
        <v>3.3E-4</v>
      </c>
      <c r="R309" s="177">
        <f>Q309*H309</f>
        <v>1.6830000000000001E-2</v>
      </c>
      <c r="S309" s="177">
        <v>0</v>
      </c>
      <c r="T309" s="178">
        <f>S309*H309</f>
        <v>0</v>
      </c>
      <c r="AR309" s="22" t="s">
        <v>214</v>
      </c>
      <c r="AT309" s="22" t="s">
        <v>137</v>
      </c>
      <c r="AU309" s="22" t="s">
        <v>142</v>
      </c>
      <c r="AY309" s="22" t="s">
        <v>134</v>
      </c>
      <c r="BE309" s="179">
        <f>IF(N309="základní",J309,0)</f>
        <v>0</v>
      </c>
      <c r="BF309" s="179">
        <f>IF(N309="snížená",J309,0)</f>
        <v>0</v>
      </c>
      <c r="BG309" s="179">
        <f>IF(N309="zákl. přenesená",J309,0)</f>
        <v>0</v>
      </c>
      <c r="BH309" s="179">
        <f>IF(N309="sníž. přenesená",J309,0)</f>
        <v>0</v>
      </c>
      <c r="BI309" s="179">
        <f>IF(N309="nulová",J309,0)</f>
        <v>0</v>
      </c>
      <c r="BJ309" s="22" t="s">
        <v>142</v>
      </c>
      <c r="BK309" s="179">
        <f>ROUND(I309*H309,2)</f>
        <v>0</v>
      </c>
      <c r="BL309" s="22" t="s">
        <v>214</v>
      </c>
      <c r="BM309" s="22" t="s">
        <v>858</v>
      </c>
    </row>
    <row r="310" spans="2:65" s="1" customFormat="1" ht="28.8" customHeight="1">
      <c r="B310" s="167"/>
      <c r="C310" s="168" t="s">
        <v>859</v>
      </c>
      <c r="D310" s="168" t="s">
        <v>137</v>
      </c>
      <c r="E310" s="169" t="s">
        <v>860</v>
      </c>
      <c r="F310" s="170" t="s">
        <v>861</v>
      </c>
      <c r="G310" s="171" t="s">
        <v>154</v>
      </c>
      <c r="H310" s="172">
        <v>53</v>
      </c>
      <c r="I310" s="173"/>
      <c r="J310" s="174">
        <f>ROUND(I310*H310,2)</f>
        <v>0</v>
      </c>
      <c r="K310" s="170" t="s">
        <v>155</v>
      </c>
      <c r="L310" s="39"/>
      <c r="M310" s="175" t="s">
        <v>5</v>
      </c>
      <c r="N310" s="176" t="s">
        <v>44</v>
      </c>
      <c r="O310" s="40"/>
      <c r="P310" s="177">
        <f>O310*H310</f>
        <v>0</v>
      </c>
      <c r="Q310" s="177">
        <v>5.9999999999999995E-4</v>
      </c>
      <c r="R310" s="177">
        <f>Q310*H310</f>
        <v>3.1799999999999995E-2</v>
      </c>
      <c r="S310" s="177">
        <v>0</v>
      </c>
      <c r="T310" s="178">
        <f>S310*H310</f>
        <v>0</v>
      </c>
      <c r="AR310" s="22" t="s">
        <v>214</v>
      </c>
      <c r="AT310" s="22" t="s">
        <v>137</v>
      </c>
      <c r="AU310" s="22" t="s">
        <v>142</v>
      </c>
      <c r="AY310" s="22" t="s">
        <v>134</v>
      </c>
      <c r="BE310" s="179">
        <f>IF(N310="základní",J310,0)</f>
        <v>0</v>
      </c>
      <c r="BF310" s="179">
        <f>IF(N310="snížená",J310,0)</f>
        <v>0</v>
      </c>
      <c r="BG310" s="179">
        <f>IF(N310="zákl. přenesená",J310,0)</f>
        <v>0</v>
      </c>
      <c r="BH310" s="179">
        <f>IF(N310="sníž. přenesená",J310,0)</f>
        <v>0</v>
      </c>
      <c r="BI310" s="179">
        <f>IF(N310="nulová",J310,0)</f>
        <v>0</v>
      </c>
      <c r="BJ310" s="22" t="s">
        <v>142</v>
      </c>
      <c r="BK310" s="179">
        <f>ROUND(I310*H310,2)</f>
        <v>0</v>
      </c>
      <c r="BL310" s="22" t="s">
        <v>214</v>
      </c>
      <c r="BM310" s="22" t="s">
        <v>862</v>
      </c>
    </row>
    <row r="311" spans="2:65" s="10" customFormat="1" ht="29.85" customHeight="1">
      <c r="B311" s="153"/>
      <c r="D311" s="164" t="s">
        <v>71</v>
      </c>
      <c r="E311" s="165" t="s">
        <v>863</v>
      </c>
      <c r="F311" s="165" t="s">
        <v>864</v>
      </c>
      <c r="I311" s="156"/>
      <c r="J311" s="166">
        <f>BK311</f>
        <v>0</v>
      </c>
      <c r="L311" s="153"/>
      <c r="M311" s="158"/>
      <c r="N311" s="159"/>
      <c r="O311" s="159"/>
      <c r="P311" s="160">
        <f>P312</f>
        <v>0</v>
      </c>
      <c r="Q311" s="159"/>
      <c r="R311" s="160">
        <f>R312</f>
        <v>0</v>
      </c>
      <c r="S311" s="159"/>
      <c r="T311" s="161">
        <f>T312</f>
        <v>0</v>
      </c>
      <c r="AR311" s="154" t="s">
        <v>142</v>
      </c>
      <c r="AT311" s="162" t="s">
        <v>71</v>
      </c>
      <c r="AU311" s="162" t="s">
        <v>24</v>
      </c>
      <c r="AY311" s="154" t="s">
        <v>134</v>
      </c>
      <c r="BK311" s="163">
        <f>BK312</f>
        <v>0</v>
      </c>
    </row>
    <row r="312" spans="2:65" s="1" customFormat="1" ht="20.399999999999999" customHeight="1">
      <c r="B312" s="167"/>
      <c r="C312" s="168" t="s">
        <v>865</v>
      </c>
      <c r="D312" s="168" t="s">
        <v>137</v>
      </c>
      <c r="E312" s="169" t="s">
        <v>866</v>
      </c>
      <c r="F312" s="170" t="s">
        <v>867</v>
      </c>
      <c r="G312" s="171" t="s">
        <v>154</v>
      </c>
      <c r="H312" s="172">
        <v>6</v>
      </c>
      <c r="I312" s="173"/>
      <c r="J312" s="174">
        <f>ROUND(I312*H312,2)</f>
        <v>0</v>
      </c>
      <c r="K312" s="170" t="s">
        <v>5</v>
      </c>
      <c r="L312" s="39"/>
      <c r="M312" s="175" t="s">
        <v>5</v>
      </c>
      <c r="N312" s="176" t="s">
        <v>44</v>
      </c>
      <c r="O312" s="40"/>
      <c r="P312" s="177">
        <f>O312*H312</f>
        <v>0</v>
      </c>
      <c r="Q312" s="177">
        <v>0</v>
      </c>
      <c r="R312" s="177">
        <f>Q312*H312</f>
        <v>0</v>
      </c>
      <c r="S312" s="177">
        <v>0</v>
      </c>
      <c r="T312" s="178">
        <f>S312*H312</f>
        <v>0</v>
      </c>
      <c r="AR312" s="22" t="s">
        <v>214</v>
      </c>
      <c r="AT312" s="22" t="s">
        <v>137</v>
      </c>
      <c r="AU312" s="22" t="s">
        <v>142</v>
      </c>
      <c r="AY312" s="22" t="s">
        <v>134</v>
      </c>
      <c r="BE312" s="179">
        <f>IF(N312="základní",J312,0)</f>
        <v>0</v>
      </c>
      <c r="BF312" s="179">
        <f>IF(N312="snížená",J312,0)</f>
        <v>0</v>
      </c>
      <c r="BG312" s="179">
        <f>IF(N312="zákl. přenesená",J312,0)</f>
        <v>0</v>
      </c>
      <c r="BH312" s="179">
        <f>IF(N312="sníž. přenesená",J312,0)</f>
        <v>0</v>
      </c>
      <c r="BI312" s="179">
        <f>IF(N312="nulová",J312,0)</f>
        <v>0</v>
      </c>
      <c r="BJ312" s="22" t="s">
        <v>142</v>
      </c>
      <c r="BK312" s="179">
        <f>ROUND(I312*H312,2)</f>
        <v>0</v>
      </c>
      <c r="BL312" s="22" t="s">
        <v>214</v>
      </c>
      <c r="BM312" s="22" t="s">
        <v>868</v>
      </c>
    </row>
    <row r="313" spans="2:65" s="10" customFormat="1" ht="29.85" customHeight="1">
      <c r="B313" s="153"/>
      <c r="D313" s="164" t="s">
        <v>71</v>
      </c>
      <c r="E313" s="165" t="s">
        <v>869</v>
      </c>
      <c r="F313" s="165" t="s">
        <v>870</v>
      </c>
      <c r="I313" s="156"/>
      <c r="J313" s="166">
        <f>BK313</f>
        <v>0</v>
      </c>
      <c r="L313" s="153"/>
      <c r="M313" s="158"/>
      <c r="N313" s="159"/>
      <c r="O313" s="159"/>
      <c r="P313" s="160">
        <f>SUM(P314:P316)</f>
        <v>0</v>
      </c>
      <c r="Q313" s="159"/>
      <c r="R313" s="160">
        <f>SUM(R314:R316)</f>
        <v>0.26</v>
      </c>
      <c r="S313" s="159"/>
      <c r="T313" s="161">
        <f>SUM(T314:T316)</f>
        <v>0</v>
      </c>
      <c r="AR313" s="154" t="s">
        <v>142</v>
      </c>
      <c r="AT313" s="162" t="s">
        <v>71</v>
      </c>
      <c r="AU313" s="162" t="s">
        <v>24</v>
      </c>
      <c r="AY313" s="154" t="s">
        <v>134</v>
      </c>
      <c r="BK313" s="163">
        <f>SUM(BK314:BK316)</f>
        <v>0</v>
      </c>
    </row>
    <row r="314" spans="2:65" s="1" customFormat="1" ht="20.399999999999999" customHeight="1">
      <c r="B314" s="167"/>
      <c r="C314" s="168" t="s">
        <v>871</v>
      </c>
      <c r="D314" s="168" t="s">
        <v>137</v>
      </c>
      <c r="E314" s="169" t="s">
        <v>872</v>
      </c>
      <c r="F314" s="170" t="s">
        <v>873</v>
      </c>
      <c r="G314" s="171" t="s">
        <v>148</v>
      </c>
      <c r="H314" s="172">
        <v>260</v>
      </c>
      <c r="I314" s="173"/>
      <c r="J314" s="174">
        <f>ROUND(I314*H314,2)</f>
        <v>0</v>
      </c>
      <c r="K314" s="170" t="s">
        <v>5</v>
      </c>
      <c r="L314" s="39"/>
      <c r="M314" s="175" t="s">
        <v>5</v>
      </c>
      <c r="N314" s="176" t="s">
        <v>44</v>
      </c>
      <c r="O314" s="40"/>
      <c r="P314" s="177">
        <f>O314*H314</f>
        <v>0</v>
      </c>
      <c r="Q314" s="177">
        <v>0</v>
      </c>
      <c r="R314" s="177">
        <f>Q314*H314</f>
        <v>0</v>
      </c>
      <c r="S314" s="177">
        <v>0</v>
      </c>
      <c r="T314" s="178">
        <f>S314*H314</f>
        <v>0</v>
      </c>
      <c r="AR314" s="22" t="s">
        <v>214</v>
      </c>
      <c r="AT314" s="22" t="s">
        <v>137</v>
      </c>
      <c r="AU314" s="22" t="s">
        <v>142</v>
      </c>
      <c r="AY314" s="22" t="s">
        <v>134</v>
      </c>
      <c r="BE314" s="179">
        <f>IF(N314="základní",J314,0)</f>
        <v>0</v>
      </c>
      <c r="BF314" s="179">
        <f>IF(N314="snížená",J314,0)</f>
        <v>0</v>
      </c>
      <c r="BG314" s="179">
        <f>IF(N314="zákl. přenesená",J314,0)</f>
        <v>0</v>
      </c>
      <c r="BH314" s="179">
        <f>IF(N314="sníž. přenesená",J314,0)</f>
        <v>0</v>
      </c>
      <c r="BI314" s="179">
        <f>IF(N314="nulová",J314,0)</f>
        <v>0</v>
      </c>
      <c r="BJ314" s="22" t="s">
        <v>142</v>
      </c>
      <c r="BK314" s="179">
        <f>ROUND(I314*H314,2)</f>
        <v>0</v>
      </c>
      <c r="BL314" s="22" t="s">
        <v>214</v>
      </c>
      <c r="BM314" s="22" t="s">
        <v>874</v>
      </c>
    </row>
    <row r="315" spans="2:65" s="11" customFormat="1">
      <c r="B315" s="180"/>
      <c r="D315" s="181" t="s">
        <v>144</v>
      </c>
      <c r="E315" s="182" t="s">
        <v>5</v>
      </c>
      <c r="F315" s="183" t="s">
        <v>875</v>
      </c>
      <c r="H315" s="184">
        <v>260</v>
      </c>
      <c r="I315" s="185"/>
      <c r="L315" s="180"/>
      <c r="M315" s="186"/>
      <c r="N315" s="187"/>
      <c r="O315" s="187"/>
      <c r="P315" s="187"/>
      <c r="Q315" s="187"/>
      <c r="R315" s="187"/>
      <c r="S315" s="187"/>
      <c r="T315" s="188"/>
      <c r="AT315" s="189" t="s">
        <v>144</v>
      </c>
      <c r="AU315" s="189" t="s">
        <v>142</v>
      </c>
      <c r="AV315" s="11" t="s">
        <v>142</v>
      </c>
      <c r="AW315" s="11" t="s">
        <v>35</v>
      </c>
      <c r="AX315" s="11" t="s">
        <v>24</v>
      </c>
      <c r="AY315" s="189" t="s">
        <v>134</v>
      </c>
    </row>
    <row r="316" spans="2:65" s="1" customFormat="1" ht="20.399999999999999" customHeight="1">
      <c r="B316" s="167"/>
      <c r="C316" s="202" t="s">
        <v>876</v>
      </c>
      <c r="D316" s="202" t="s">
        <v>188</v>
      </c>
      <c r="E316" s="203" t="s">
        <v>877</v>
      </c>
      <c r="F316" s="204" t="s">
        <v>878</v>
      </c>
      <c r="G316" s="205" t="s">
        <v>148</v>
      </c>
      <c r="H316" s="206">
        <v>260</v>
      </c>
      <c r="I316" s="207"/>
      <c r="J316" s="208">
        <f>ROUND(I316*H316,2)</f>
        <v>0</v>
      </c>
      <c r="K316" s="204" t="s">
        <v>155</v>
      </c>
      <c r="L316" s="209"/>
      <c r="M316" s="210" t="s">
        <v>5</v>
      </c>
      <c r="N316" s="211" t="s">
        <v>44</v>
      </c>
      <c r="O316" s="40"/>
      <c r="P316" s="177">
        <f>O316*H316</f>
        <v>0</v>
      </c>
      <c r="Q316" s="177">
        <v>1E-3</v>
      </c>
      <c r="R316" s="177">
        <f>Q316*H316</f>
        <v>0.26</v>
      </c>
      <c r="S316" s="177">
        <v>0</v>
      </c>
      <c r="T316" s="178">
        <f>S316*H316</f>
        <v>0</v>
      </c>
      <c r="AR316" s="22" t="s">
        <v>259</v>
      </c>
      <c r="AT316" s="22" t="s">
        <v>188</v>
      </c>
      <c r="AU316" s="22" t="s">
        <v>142</v>
      </c>
      <c r="AY316" s="22" t="s">
        <v>134</v>
      </c>
      <c r="BE316" s="179">
        <f>IF(N316="základní",J316,0)</f>
        <v>0</v>
      </c>
      <c r="BF316" s="179">
        <f>IF(N316="snížená",J316,0)</f>
        <v>0</v>
      </c>
      <c r="BG316" s="179">
        <f>IF(N316="zákl. přenesená",J316,0)</f>
        <v>0</v>
      </c>
      <c r="BH316" s="179">
        <f>IF(N316="sníž. přenesená",J316,0)</f>
        <v>0</v>
      </c>
      <c r="BI316" s="179">
        <f>IF(N316="nulová",J316,0)</f>
        <v>0</v>
      </c>
      <c r="BJ316" s="22" t="s">
        <v>142</v>
      </c>
      <c r="BK316" s="179">
        <f>ROUND(I316*H316,2)</f>
        <v>0</v>
      </c>
      <c r="BL316" s="22" t="s">
        <v>214</v>
      </c>
      <c r="BM316" s="22" t="s">
        <v>879</v>
      </c>
    </row>
    <row r="317" spans="2:65" s="10" customFormat="1" ht="29.85" customHeight="1">
      <c r="B317" s="153"/>
      <c r="D317" s="164" t="s">
        <v>71</v>
      </c>
      <c r="E317" s="165" t="s">
        <v>880</v>
      </c>
      <c r="F317" s="165" t="s">
        <v>881</v>
      </c>
      <c r="I317" s="156"/>
      <c r="J317" s="166">
        <f>BK317</f>
        <v>0</v>
      </c>
      <c r="L317" s="153"/>
      <c r="M317" s="158"/>
      <c r="N317" s="159"/>
      <c r="O317" s="159"/>
      <c r="P317" s="160">
        <f>SUM(P318:P320)</f>
        <v>0</v>
      </c>
      <c r="Q317" s="159"/>
      <c r="R317" s="160">
        <f>SUM(R318:R320)</f>
        <v>1.74E-3</v>
      </c>
      <c r="S317" s="159"/>
      <c r="T317" s="161">
        <f>SUM(T318:T320)</f>
        <v>0</v>
      </c>
      <c r="AR317" s="154" t="s">
        <v>142</v>
      </c>
      <c r="AT317" s="162" t="s">
        <v>71</v>
      </c>
      <c r="AU317" s="162" t="s">
        <v>24</v>
      </c>
      <c r="AY317" s="154" t="s">
        <v>134</v>
      </c>
      <c r="BK317" s="163">
        <f>SUM(BK318:BK320)</f>
        <v>0</v>
      </c>
    </row>
    <row r="318" spans="2:65" s="1" customFormat="1" ht="20.399999999999999" customHeight="1">
      <c r="B318" s="167"/>
      <c r="C318" s="168" t="s">
        <v>882</v>
      </c>
      <c r="D318" s="168" t="s">
        <v>137</v>
      </c>
      <c r="E318" s="169" t="s">
        <v>883</v>
      </c>
      <c r="F318" s="170" t="s">
        <v>884</v>
      </c>
      <c r="G318" s="171" t="s">
        <v>154</v>
      </c>
      <c r="H318" s="172">
        <v>58</v>
      </c>
      <c r="I318" s="173"/>
      <c r="J318" s="174">
        <f>ROUND(I318*H318,2)</f>
        <v>0</v>
      </c>
      <c r="K318" s="170" t="s">
        <v>5</v>
      </c>
      <c r="L318" s="39"/>
      <c r="M318" s="175" t="s">
        <v>5</v>
      </c>
      <c r="N318" s="176" t="s">
        <v>44</v>
      </c>
      <c r="O318" s="40"/>
      <c r="P318" s="177">
        <f>O318*H318</f>
        <v>0</v>
      </c>
      <c r="Q318" s="177">
        <v>0</v>
      </c>
      <c r="R318" s="177">
        <f>Q318*H318</f>
        <v>0</v>
      </c>
      <c r="S318" s="177">
        <v>0</v>
      </c>
      <c r="T318" s="178">
        <f>S318*H318</f>
        <v>0</v>
      </c>
      <c r="AR318" s="22" t="s">
        <v>214</v>
      </c>
      <c r="AT318" s="22" t="s">
        <v>137</v>
      </c>
      <c r="AU318" s="22" t="s">
        <v>142</v>
      </c>
      <c r="AY318" s="22" t="s">
        <v>134</v>
      </c>
      <c r="BE318" s="179">
        <f>IF(N318="základní",J318,0)</f>
        <v>0</v>
      </c>
      <c r="BF318" s="179">
        <f>IF(N318="snížená",J318,0)</f>
        <v>0</v>
      </c>
      <c r="BG318" s="179">
        <f>IF(N318="zákl. přenesená",J318,0)</f>
        <v>0</v>
      </c>
      <c r="BH318" s="179">
        <f>IF(N318="sníž. přenesená",J318,0)</f>
        <v>0</v>
      </c>
      <c r="BI318" s="179">
        <f>IF(N318="nulová",J318,0)</f>
        <v>0</v>
      </c>
      <c r="BJ318" s="22" t="s">
        <v>142</v>
      </c>
      <c r="BK318" s="179">
        <f>ROUND(I318*H318,2)</f>
        <v>0</v>
      </c>
      <c r="BL318" s="22" t="s">
        <v>214</v>
      </c>
      <c r="BM318" s="22" t="s">
        <v>885</v>
      </c>
    </row>
    <row r="319" spans="2:65" s="11" customFormat="1">
      <c r="B319" s="180"/>
      <c r="D319" s="181" t="s">
        <v>144</v>
      </c>
      <c r="E319" s="182" t="s">
        <v>5</v>
      </c>
      <c r="F319" s="183" t="s">
        <v>886</v>
      </c>
      <c r="H319" s="184">
        <v>58</v>
      </c>
      <c r="I319" s="185"/>
      <c r="L319" s="180"/>
      <c r="M319" s="186"/>
      <c r="N319" s="187"/>
      <c r="O319" s="187"/>
      <c r="P319" s="187"/>
      <c r="Q319" s="187"/>
      <c r="R319" s="187"/>
      <c r="S319" s="187"/>
      <c r="T319" s="188"/>
      <c r="AT319" s="189" t="s">
        <v>144</v>
      </c>
      <c r="AU319" s="189" t="s">
        <v>142</v>
      </c>
      <c r="AV319" s="11" t="s">
        <v>142</v>
      </c>
      <c r="AW319" s="11" t="s">
        <v>35</v>
      </c>
      <c r="AX319" s="11" t="s">
        <v>24</v>
      </c>
      <c r="AY319" s="189" t="s">
        <v>134</v>
      </c>
    </row>
    <row r="320" spans="2:65" s="1" customFormat="1" ht="20.399999999999999" customHeight="1">
      <c r="B320" s="167"/>
      <c r="C320" s="202" t="s">
        <v>887</v>
      </c>
      <c r="D320" s="202" t="s">
        <v>188</v>
      </c>
      <c r="E320" s="203" t="s">
        <v>888</v>
      </c>
      <c r="F320" s="204" t="s">
        <v>889</v>
      </c>
      <c r="G320" s="205" t="s">
        <v>154</v>
      </c>
      <c r="H320" s="206">
        <v>58</v>
      </c>
      <c r="I320" s="207"/>
      <c r="J320" s="208">
        <f>ROUND(I320*H320,2)</f>
        <v>0</v>
      </c>
      <c r="K320" s="204" t="s">
        <v>5</v>
      </c>
      <c r="L320" s="209"/>
      <c r="M320" s="210" t="s">
        <v>5</v>
      </c>
      <c r="N320" s="211" t="s">
        <v>44</v>
      </c>
      <c r="O320" s="40"/>
      <c r="P320" s="177">
        <f>O320*H320</f>
        <v>0</v>
      </c>
      <c r="Q320" s="177">
        <v>3.0000000000000001E-5</v>
      </c>
      <c r="R320" s="177">
        <f>Q320*H320</f>
        <v>1.74E-3</v>
      </c>
      <c r="S320" s="177">
        <v>0</v>
      </c>
      <c r="T320" s="178">
        <f>S320*H320</f>
        <v>0</v>
      </c>
      <c r="AR320" s="22" t="s">
        <v>259</v>
      </c>
      <c r="AT320" s="22" t="s">
        <v>188</v>
      </c>
      <c r="AU320" s="22" t="s">
        <v>142</v>
      </c>
      <c r="AY320" s="22" t="s">
        <v>134</v>
      </c>
      <c r="BE320" s="179">
        <f>IF(N320="základní",J320,0)</f>
        <v>0</v>
      </c>
      <c r="BF320" s="179">
        <f>IF(N320="snížená",J320,0)</f>
        <v>0</v>
      </c>
      <c r="BG320" s="179">
        <f>IF(N320="zákl. přenesená",J320,0)</f>
        <v>0</v>
      </c>
      <c r="BH320" s="179">
        <f>IF(N320="sníž. přenesená",J320,0)</f>
        <v>0</v>
      </c>
      <c r="BI320" s="179">
        <f>IF(N320="nulová",J320,0)</f>
        <v>0</v>
      </c>
      <c r="BJ320" s="22" t="s">
        <v>142</v>
      </c>
      <c r="BK320" s="179">
        <f>ROUND(I320*H320,2)</f>
        <v>0</v>
      </c>
      <c r="BL320" s="22" t="s">
        <v>214</v>
      </c>
      <c r="BM320" s="22" t="s">
        <v>890</v>
      </c>
    </row>
    <row r="321" spans="2:65" s="10" customFormat="1" ht="29.85" customHeight="1">
      <c r="B321" s="153"/>
      <c r="D321" s="154" t="s">
        <v>71</v>
      </c>
      <c r="E321" s="212" t="s">
        <v>891</v>
      </c>
      <c r="F321" s="212" t="s">
        <v>892</v>
      </c>
      <c r="I321" s="156"/>
      <c r="J321" s="213">
        <f>BK321</f>
        <v>0</v>
      </c>
      <c r="L321" s="153"/>
      <c r="M321" s="158"/>
      <c r="N321" s="159"/>
      <c r="O321" s="159"/>
      <c r="P321" s="160">
        <v>0</v>
      </c>
      <c r="Q321" s="159"/>
      <c r="R321" s="160">
        <v>0</v>
      </c>
      <c r="S321" s="159"/>
      <c r="T321" s="161">
        <v>0</v>
      </c>
      <c r="AR321" s="154" t="s">
        <v>142</v>
      </c>
      <c r="AT321" s="162" t="s">
        <v>71</v>
      </c>
      <c r="AU321" s="162" t="s">
        <v>24</v>
      </c>
      <c r="AY321" s="154" t="s">
        <v>134</v>
      </c>
      <c r="BK321" s="163">
        <v>0</v>
      </c>
    </row>
    <row r="322" spans="2:65" s="10" customFormat="1" ht="19.95" customHeight="1">
      <c r="B322" s="153"/>
      <c r="D322" s="164" t="s">
        <v>71</v>
      </c>
      <c r="E322" s="165" t="s">
        <v>893</v>
      </c>
      <c r="F322" s="165" t="s">
        <v>894</v>
      </c>
      <c r="I322" s="156"/>
      <c r="J322" s="166">
        <f>BK322</f>
        <v>0</v>
      </c>
      <c r="L322" s="153"/>
      <c r="M322" s="158"/>
      <c r="N322" s="159"/>
      <c r="O322" s="159"/>
      <c r="P322" s="160">
        <f>SUM(P323:P329)</f>
        <v>0</v>
      </c>
      <c r="Q322" s="159"/>
      <c r="R322" s="160">
        <f>SUM(R323:R329)</f>
        <v>1.3431600000000001</v>
      </c>
      <c r="S322" s="159"/>
      <c r="T322" s="161">
        <f>SUM(T323:T329)</f>
        <v>0</v>
      </c>
      <c r="AR322" s="154" t="s">
        <v>142</v>
      </c>
      <c r="AT322" s="162" t="s">
        <v>71</v>
      </c>
      <c r="AU322" s="162" t="s">
        <v>24</v>
      </c>
      <c r="AY322" s="154" t="s">
        <v>134</v>
      </c>
      <c r="BK322" s="163">
        <f>SUM(BK323:BK329)</f>
        <v>0</v>
      </c>
    </row>
    <row r="323" spans="2:65" s="1" customFormat="1" ht="28.8" customHeight="1">
      <c r="B323" s="167"/>
      <c r="C323" s="168" t="s">
        <v>895</v>
      </c>
      <c r="D323" s="168" t="s">
        <v>137</v>
      </c>
      <c r="E323" s="169" t="s">
        <v>896</v>
      </c>
      <c r="F323" s="170" t="s">
        <v>897</v>
      </c>
      <c r="G323" s="171" t="s">
        <v>140</v>
      </c>
      <c r="H323" s="172">
        <v>46.8</v>
      </c>
      <c r="I323" s="173"/>
      <c r="J323" s="174">
        <f>ROUND(I323*H323,2)</f>
        <v>0</v>
      </c>
      <c r="K323" s="170" t="s">
        <v>155</v>
      </c>
      <c r="L323" s="39"/>
      <c r="M323" s="175" t="s">
        <v>5</v>
      </c>
      <c r="N323" s="176" t="s">
        <v>44</v>
      </c>
      <c r="O323" s="40"/>
      <c r="P323" s="177">
        <f>O323*H323</f>
        <v>0</v>
      </c>
      <c r="Q323" s="177">
        <v>2.7900000000000001E-2</v>
      </c>
      <c r="R323" s="177">
        <f>Q323*H323</f>
        <v>1.30572</v>
      </c>
      <c r="S323" s="177">
        <v>0</v>
      </c>
      <c r="T323" s="178">
        <f>S323*H323</f>
        <v>0</v>
      </c>
      <c r="AR323" s="22" t="s">
        <v>214</v>
      </c>
      <c r="AT323" s="22" t="s">
        <v>137</v>
      </c>
      <c r="AU323" s="22" t="s">
        <v>142</v>
      </c>
      <c r="AY323" s="22" t="s">
        <v>134</v>
      </c>
      <c r="BE323" s="179">
        <f>IF(N323="základní",J323,0)</f>
        <v>0</v>
      </c>
      <c r="BF323" s="179">
        <f>IF(N323="snížená",J323,0)</f>
        <v>0</v>
      </c>
      <c r="BG323" s="179">
        <f>IF(N323="zákl. přenesená",J323,0)</f>
        <v>0</v>
      </c>
      <c r="BH323" s="179">
        <f>IF(N323="sníž. přenesená",J323,0)</f>
        <v>0</v>
      </c>
      <c r="BI323" s="179">
        <f>IF(N323="nulová",J323,0)</f>
        <v>0</v>
      </c>
      <c r="BJ323" s="22" t="s">
        <v>142</v>
      </c>
      <c r="BK323" s="179">
        <f>ROUND(I323*H323,2)</f>
        <v>0</v>
      </c>
      <c r="BL323" s="22" t="s">
        <v>214</v>
      </c>
      <c r="BM323" s="22" t="s">
        <v>898</v>
      </c>
    </row>
    <row r="324" spans="2:65" s="11" customFormat="1">
      <c r="B324" s="180"/>
      <c r="D324" s="181" t="s">
        <v>144</v>
      </c>
      <c r="E324" s="182" t="s">
        <v>5</v>
      </c>
      <c r="F324" s="183" t="s">
        <v>899</v>
      </c>
      <c r="H324" s="184">
        <v>46.8</v>
      </c>
      <c r="I324" s="185"/>
      <c r="L324" s="180"/>
      <c r="M324" s="186"/>
      <c r="N324" s="187"/>
      <c r="O324" s="187"/>
      <c r="P324" s="187"/>
      <c r="Q324" s="187"/>
      <c r="R324" s="187"/>
      <c r="S324" s="187"/>
      <c r="T324" s="188"/>
      <c r="AT324" s="189" t="s">
        <v>144</v>
      </c>
      <c r="AU324" s="189" t="s">
        <v>142</v>
      </c>
      <c r="AV324" s="11" t="s">
        <v>142</v>
      </c>
      <c r="AW324" s="11" t="s">
        <v>35</v>
      </c>
      <c r="AX324" s="11" t="s">
        <v>24</v>
      </c>
      <c r="AY324" s="189" t="s">
        <v>134</v>
      </c>
    </row>
    <row r="325" spans="2:65" s="1" customFormat="1" ht="20.399999999999999" customHeight="1">
      <c r="B325" s="167"/>
      <c r="C325" s="168" t="s">
        <v>900</v>
      </c>
      <c r="D325" s="168" t="s">
        <v>137</v>
      </c>
      <c r="E325" s="169" t="s">
        <v>901</v>
      </c>
      <c r="F325" s="170" t="s">
        <v>902</v>
      </c>
      <c r="G325" s="171" t="s">
        <v>148</v>
      </c>
      <c r="H325" s="172">
        <v>15.6</v>
      </c>
      <c r="I325" s="173"/>
      <c r="J325" s="174">
        <f>ROUND(I325*H325,2)</f>
        <v>0</v>
      </c>
      <c r="K325" s="170" t="s">
        <v>155</v>
      </c>
      <c r="L325" s="39"/>
      <c r="M325" s="175" t="s">
        <v>5</v>
      </c>
      <c r="N325" s="176" t="s">
        <v>44</v>
      </c>
      <c r="O325" s="40"/>
      <c r="P325" s="177">
        <f>O325*H325</f>
        <v>0</v>
      </c>
      <c r="Q325" s="177">
        <v>0</v>
      </c>
      <c r="R325" s="177">
        <f>Q325*H325</f>
        <v>0</v>
      </c>
      <c r="S325" s="177">
        <v>0</v>
      </c>
      <c r="T325" s="178">
        <f>S325*H325</f>
        <v>0</v>
      </c>
      <c r="AR325" s="22" t="s">
        <v>214</v>
      </c>
      <c r="AT325" s="22" t="s">
        <v>137</v>
      </c>
      <c r="AU325" s="22" t="s">
        <v>142</v>
      </c>
      <c r="AY325" s="22" t="s">
        <v>134</v>
      </c>
      <c r="BE325" s="179">
        <f>IF(N325="základní",J325,0)</f>
        <v>0</v>
      </c>
      <c r="BF325" s="179">
        <f>IF(N325="snížená",J325,0)</f>
        <v>0</v>
      </c>
      <c r="BG325" s="179">
        <f>IF(N325="zákl. přenesená",J325,0)</f>
        <v>0</v>
      </c>
      <c r="BH325" s="179">
        <f>IF(N325="sníž. přenesená",J325,0)</f>
        <v>0</v>
      </c>
      <c r="BI325" s="179">
        <f>IF(N325="nulová",J325,0)</f>
        <v>0</v>
      </c>
      <c r="BJ325" s="22" t="s">
        <v>142</v>
      </c>
      <c r="BK325" s="179">
        <f>ROUND(I325*H325,2)</f>
        <v>0</v>
      </c>
      <c r="BL325" s="22" t="s">
        <v>214</v>
      </c>
      <c r="BM325" s="22" t="s">
        <v>903</v>
      </c>
    </row>
    <row r="326" spans="2:65" s="11" customFormat="1">
      <c r="B326" s="180"/>
      <c r="D326" s="181" t="s">
        <v>144</v>
      </c>
      <c r="E326" s="182" t="s">
        <v>5</v>
      </c>
      <c r="F326" s="183" t="s">
        <v>904</v>
      </c>
      <c r="H326" s="184">
        <v>15.6</v>
      </c>
      <c r="I326" s="185"/>
      <c r="L326" s="180"/>
      <c r="M326" s="186"/>
      <c r="N326" s="187"/>
      <c r="O326" s="187"/>
      <c r="P326" s="187"/>
      <c r="Q326" s="187"/>
      <c r="R326" s="187"/>
      <c r="S326" s="187"/>
      <c r="T326" s="188"/>
      <c r="AT326" s="189" t="s">
        <v>144</v>
      </c>
      <c r="AU326" s="189" t="s">
        <v>142</v>
      </c>
      <c r="AV326" s="11" t="s">
        <v>142</v>
      </c>
      <c r="AW326" s="11" t="s">
        <v>35</v>
      </c>
      <c r="AX326" s="11" t="s">
        <v>24</v>
      </c>
      <c r="AY326" s="189" t="s">
        <v>134</v>
      </c>
    </row>
    <row r="327" spans="2:65" s="1" customFormat="1" ht="20.399999999999999" customHeight="1">
      <c r="B327" s="167"/>
      <c r="C327" s="168" t="s">
        <v>905</v>
      </c>
      <c r="D327" s="168" t="s">
        <v>137</v>
      </c>
      <c r="E327" s="169" t="s">
        <v>906</v>
      </c>
      <c r="F327" s="170" t="s">
        <v>907</v>
      </c>
      <c r="G327" s="171" t="s">
        <v>140</v>
      </c>
      <c r="H327" s="172">
        <v>46.8</v>
      </c>
      <c r="I327" s="173"/>
      <c r="J327" s="174">
        <f>ROUND(I327*H327,2)</f>
        <v>0</v>
      </c>
      <c r="K327" s="170" t="s">
        <v>155</v>
      </c>
      <c r="L327" s="39"/>
      <c r="M327" s="175" t="s">
        <v>5</v>
      </c>
      <c r="N327" s="176" t="s">
        <v>44</v>
      </c>
      <c r="O327" s="40"/>
      <c r="P327" s="177">
        <f>O327*H327</f>
        <v>0</v>
      </c>
      <c r="Q327" s="177">
        <v>2.0000000000000001E-4</v>
      </c>
      <c r="R327" s="177">
        <f>Q327*H327</f>
        <v>9.3600000000000003E-3</v>
      </c>
      <c r="S327" s="177">
        <v>0</v>
      </c>
      <c r="T327" s="178">
        <f>S327*H327</f>
        <v>0</v>
      </c>
      <c r="AR327" s="22" t="s">
        <v>214</v>
      </c>
      <c r="AT327" s="22" t="s">
        <v>137</v>
      </c>
      <c r="AU327" s="22" t="s">
        <v>142</v>
      </c>
      <c r="AY327" s="22" t="s">
        <v>134</v>
      </c>
      <c r="BE327" s="179">
        <f>IF(N327="základní",J327,0)</f>
        <v>0</v>
      </c>
      <c r="BF327" s="179">
        <f>IF(N327="snížená",J327,0)</f>
        <v>0</v>
      </c>
      <c r="BG327" s="179">
        <f>IF(N327="zákl. přenesená",J327,0)</f>
        <v>0</v>
      </c>
      <c r="BH327" s="179">
        <f>IF(N327="sníž. přenesená",J327,0)</f>
        <v>0</v>
      </c>
      <c r="BI327" s="179">
        <f>IF(N327="nulová",J327,0)</f>
        <v>0</v>
      </c>
      <c r="BJ327" s="22" t="s">
        <v>142</v>
      </c>
      <c r="BK327" s="179">
        <f>ROUND(I327*H327,2)</f>
        <v>0</v>
      </c>
      <c r="BL327" s="22" t="s">
        <v>214</v>
      </c>
      <c r="BM327" s="22" t="s">
        <v>908</v>
      </c>
    </row>
    <row r="328" spans="2:65" s="1" customFormat="1" ht="20.399999999999999" customHeight="1">
      <c r="B328" s="167"/>
      <c r="C328" s="168" t="s">
        <v>909</v>
      </c>
      <c r="D328" s="168" t="s">
        <v>137</v>
      </c>
      <c r="E328" s="169" t="s">
        <v>910</v>
      </c>
      <c r="F328" s="170" t="s">
        <v>911</v>
      </c>
      <c r="G328" s="171" t="s">
        <v>148</v>
      </c>
      <c r="H328" s="172">
        <v>78</v>
      </c>
      <c r="I328" s="173"/>
      <c r="J328" s="174">
        <f>ROUND(I328*H328,2)</f>
        <v>0</v>
      </c>
      <c r="K328" s="170" t="s">
        <v>155</v>
      </c>
      <c r="L328" s="39"/>
      <c r="M328" s="175" t="s">
        <v>5</v>
      </c>
      <c r="N328" s="176" t="s">
        <v>44</v>
      </c>
      <c r="O328" s="40"/>
      <c r="P328" s="177">
        <f>O328*H328</f>
        <v>0</v>
      </c>
      <c r="Q328" s="177">
        <v>3.6000000000000002E-4</v>
      </c>
      <c r="R328" s="177">
        <f>Q328*H328</f>
        <v>2.8080000000000001E-2</v>
      </c>
      <c r="S328" s="177">
        <v>0</v>
      </c>
      <c r="T328" s="178">
        <f>S328*H328</f>
        <v>0</v>
      </c>
      <c r="AR328" s="22" t="s">
        <v>214</v>
      </c>
      <c r="AT328" s="22" t="s">
        <v>137</v>
      </c>
      <c r="AU328" s="22" t="s">
        <v>142</v>
      </c>
      <c r="AY328" s="22" t="s">
        <v>134</v>
      </c>
      <c r="BE328" s="179">
        <f>IF(N328="základní",J328,0)</f>
        <v>0</v>
      </c>
      <c r="BF328" s="179">
        <f>IF(N328="snížená",J328,0)</f>
        <v>0</v>
      </c>
      <c r="BG328" s="179">
        <f>IF(N328="zákl. přenesená",J328,0)</f>
        <v>0</v>
      </c>
      <c r="BH328" s="179">
        <f>IF(N328="sníž. přenesená",J328,0)</f>
        <v>0</v>
      </c>
      <c r="BI328" s="179">
        <f>IF(N328="nulová",J328,0)</f>
        <v>0</v>
      </c>
      <c r="BJ328" s="22" t="s">
        <v>142</v>
      </c>
      <c r="BK328" s="179">
        <f>ROUND(I328*H328,2)</f>
        <v>0</v>
      </c>
      <c r="BL328" s="22" t="s">
        <v>214</v>
      </c>
      <c r="BM328" s="22" t="s">
        <v>912</v>
      </c>
    </row>
    <row r="329" spans="2:65" s="11" customFormat="1">
      <c r="B329" s="180"/>
      <c r="D329" s="190" t="s">
        <v>144</v>
      </c>
      <c r="E329" s="189" t="s">
        <v>5</v>
      </c>
      <c r="F329" s="191" t="s">
        <v>913</v>
      </c>
      <c r="H329" s="192">
        <v>78</v>
      </c>
      <c r="I329" s="185"/>
      <c r="L329" s="180"/>
      <c r="M329" s="186"/>
      <c r="N329" s="187"/>
      <c r="O329" s="187"/>
      <c r="P329" s="187"/>
      <c r="Q329" s="187"/>
      <c r="R329" s="187"/>
      <c r="S329" s="187"/>
      <c r="T329" s="188"/>
      <c r="AT329" s="189" t="s">
        <v>144</v>
      </c>
      <c r="AU329" s="189" t="s">
        <v>142</v>
      </c>
      <c r="AV329" s="11" t="s">
        <v>142</v>
      </c>
      <c r="AW329" s="11" t="s">
        <v>35</v>
      </c>
      <c r="AX329" s="11" t="s">
        <v>24</v>
      </c>
      <c r="AY329" s="189" t="s">
        <v>134</v>
      </c>
    </row>
    <row r="330" spans="2:65" s="10" customFormat="1" ht="29.85" customHeight="1">
      <c r="B330" s="153"/>
      <c r="D330" s="164" t="s">
        <v>71</v>
      </c>
      <c r="E330" s="165" t="s">
        <v>914</v>
      </c>
      <c r="F330" s="165" t="s">
        <v>915</v>
      </c>
      <c r="I330" s="156"/>
      <c r="J330" s="166">
        <f>BK330</f>
        <v>0</v>
      </c>
      <c r="L330" s="153"/>
      <c r="M330" s="158"/>
      <c r="N330" s="159"/>
      <c r="O330" s="159"/>
      <c r="P330" s="160">
        <f>SUM(P331:P332)</f>
        <v>0</v>
      </c>
      <c r="Q330" s="159"/>
      <c r="R330" s="160">
        <f>SUM(R331:R332)</f>
        <v>0.02</v>
      </c>
      <c r="S330" s="159"/>
      <c r="T330" s="161">
        <f>SUM(T331:T332)</f>
        <v>0</v>
      </c>
      <c r="AR330" s="154" t="s">
        <v>142</v>
      </c>
      <c r="AT330" s="162" t="s">
        <v>71</v>
      </c>
      <c r="AU330" s="162" t="s">
        <v>24</v>
      </c>
      <c r="AY330" s="154" t="s">
        <v>134</v>
      </c>
      <c r="BK330" s="163">
        <f>SUM(BK331:BK332)</f>
        <v>0</v>
      </c>
    </row>
    <row r="331" spans="2:65" s="1" customFormat="1" ht="28.8" customHeight="1">
      <c r="B331" s="167"/>
      <c r="C331" s="168" t="s">
        <v>916</v>
      </c>
      <c r="D331" s="168" t="s">
        <v>137</v>
      </c>
      <c r="E331" s="169" t="s">
        <v>917</v>
      </c>
      <c r="F331" s="170" t="s">
        <v>918</v>
      </c>
      <c r="G331" s="171" t="s">
        <v>154</v>
      </c>
      <c r="H331" s="172">
        <v>6</v>
      </c>
      <c r="I331" s="173"/>
      <c r="J331" s="174">
        <f>ROUND(I331*H331,2)</f>
        <v>0</v>
      </c>
      <c r="K331" s="170" t="s">
        <v>155</v>
      </c>
      <c r="L331" s="39"/>
      <c r="M331" s="175" t="s">
        <v>5</v>
      </c>
      <c r="N331" s="176" t="s">
        <v>44</v>
      </c>
      <c r="O331" s="40"/>
      <c r="P331" s="177">
        <f>O331*H331</f>
        <v>0</v>
      </c>
      <c r="Q331" s="177">
        <v>0</v>
      </c>
      <c r="R331" s="177">
        <f>Q331*H331</f>
        <v>0</v>
      </c>
      <c r="S331" s="177">
        <v>0</v>
      </c>
      <c r="T331" s="178">
        <f>S331*H331</f>
        <v>0</v>
      </c>
      <c r="AR331" s="22" t="s">
        <v>214</v>
      </c>
      <c r="AT331" s="22" t="s">
        <v>137</v>
      </c>
      <c r="AU331" s="22" t="s">
        <v>142</v>
      </c>
      <c r="AY331" s="22" t="s">
        <v>134</v>
      </c>
      <c r="BE331" s="179">
        <f>IF(N331="základní",J331,0)</f>
        <v>0</v>
      </c>
      <c r="BF331" s="179">
        <f>IF(N331="snížená",J331,0)</f>
        <v>0</v>
      </c>
      <c r="BG331" s="179">
        <f>IF(N331="zákl. přenesená",J331,0)</f>
        <v>0</v>
      </c>
      <c r="BH331" s="179">
        <f>IF(N331="sníž. přenesená",J331,0)</f>
        <v>0</v>
      </c>
      <c r="BI331" s="179">
        <f>IF(N331="nulová",J331,0)</f>
        <v>0</v>
      </c>
      <c r="BJ331" s="22" t="s">
        <v>142</v>
      </c>
      <c r="BK331" s="179">
        <f>ROUND(I331*H331,2)</f>
        <v>0</v>
      </c>
      <c r="BL331" s="22" t="s">
        <v>214</v>
      </c>
      <c r="BM331" s="22" t="s">
        <v>919</v>
      </c>
    </row>
    <row r="332" spans="2:65" s="1" customFormat="1" ht="20.399999999999999" customHeight="1">
      <c r="B332" s="167"/>
      <c r="C332" s="202" t="s">
        <v>920</v>
      </c>
      <c r="D332" s="202" t="s">
        <v>188</v>
      </c>
      <c r="E332" s="203" t="s">
        <v>921</v>
      </c>
      <c r="F332" s="204" t="s">
        <v>922</v>
      </c>
      <c r="G332" s="205" t="s">
        <v>224</v>
      </c>
      <c r="H332" s="206">
        <v>0.02</v>
      </c>
      <c r="I332" s="207"/>
      <c r="J332" s="208">
        <f>ROUND(I332*H332,2)</f>
        <v>0</v>
      </c>
      <c r="K332" s="204" t="s">
        <v>155</v>
      </c>
      <c r="L332" s="209"/>
      <c r="M332" s="210" t="s">
        <v>5</v>
      </c>
      <c r="N332" s="211" t="s">
        <v>44</v>
      </c>
      <c r="O332" s="40"/>
      <c r="P332" s="177">
        <f>O332*H332</f>
        <v>0</v>
      </c>
      <c r="Q332" s="177">
        <v>1</v>
      </c>
      <c r="R332" s="177">
        <f>Q332*H332</f>
        <v>0.02</v>
      </c>
      <c r="S332" s="177">
        <v>0</v>
      </c>
      <c r="T332" s="178">
        <f>S332*H332</f>
        <v>0</v>
      </c>
      <c r="AR332" s="22" t="s">
        <v>259</v>
      </c>
      <c r="AT332" s="22" t="s">
        <v>188</v>
      </c>
      <c r="AU332" s="22" t="s">
        <v>142</v>
      </c>
      <c r="AY332" s="22" t="s">
        <v>134</v>
      </c>
      <c r="BE332" s="179">
        <f>IF(N332="základní",J332,0)</f>
        <v>0</v>
      </c>
      <c r="BF332" s="179">
        <f>IF(N332="snížená",J332,0)</f>
        <v>0</v>
      </c>
      <c r="BG332" s="179">
        <f>IF(N332="zákl. přenesená",J332,0)</f>
        <v>0</v>
      </c>
      <c r="BH332" s="179">
        <f>IF(N332="sníž. přenesená",J332,0)</f>
        <v>0</v>
      </c>
      <c r="BI332" s="179">
        <f>IF(N332="nulová",J332,0)</f>
        <v>0</v>
      </c>
      <c r="BJ332" s="22" t="s">
        <v>142</v>
      </c>
      <c r="BK332" s="179">
        <f>ROUND(I332*H332,2)</f>
        <v>0</v>
      </c>
      <c r="BL332" s="22" t="s">
        <v>214</v>
      </c>
      <c r="BM332" s="22" t="s">
        <v>923</v>
      </c>
    </row>
    <row r="333" spans="2:65" s="10" customFormat="1" ht="29.85" customHeight="1">
      <c r="B333" s="153"/>
      <c r="D333" s="164" t="s">
        <v>71</v>
      </c>
      <c r="E333" s="165" t="s">
        <v>924</v>
      </c>
      <c r="F333" s="165" t="s">
        <v>925</v>
      </c>
      <c r="I333" s="156"/>
      <c r="J333" s="166">
        <f>BK333</f>
        <v>0</v>
      </c>
      <c r="L333" s="153"/>
      <c r="M333" s="158"/>
      <c r="N333" s="159"/>
      <c r="O333" s="159"/>
      <c r="P333" s="160">
        <f>SUM(P334:P341)</f>
        <v>0</v>
      </c>
      <c r="Q333" s="159"/>
      <c r="R333" s="160">
        <f>SUM(R334:R341)</f>
        <v>0</v>
      </c>
      <c r="S333" s="159"/>
      <c r="T333" s="161">
        <f>SUM(T334:T341)</f>
        <v>15.8108</v>
      </c>
      <c r="AR333" s="154" t="s">
        <v>142</v>
      </c>
      <c r="AT333" s="162" t="s">
        <v>71</v>
      </c>
      <c r="AU333" s="162" t="s">
        <v>24</v>
      </c>
      <c r="AY333" s="154" t="s">
        <v>134</v>
      </c>
      <c r="BK333" s="163">
        <f>SUM(BK334:BK341)</f>
        <v>0</v>
      </c>
    </row>
    <row r="334" spans="2:65" s="1" customFormat="1" ht="20.399999999999999" customHeight="1">
      <c r="B334" s="167"/>
      <c r="C334" s="168" t="s">
        <v>926</v>
      </c>
      <c r="D334" s="168" t="s">
        <v>137</v>
      </c>
      <c r="E334" s="169" t="s">
        <v>927</v>
      </c>
      <c r="F334" s="170" t="s">
        <v>928</v>
      </c>
      <c r="G334" s="171" t="s">
        <v>154</v>
      </c>
      <c r="H334" s="172">
        <v>94</v>
      </c>
      <c r="I334" s="173"/>
      <c r="J334" s="174">
        <f>ROUND(I334*H334,2)</f>
        <v>0</v>
      </c>
      <c r="K334" s="170" t="s">
        <v>155</v>
      </c>
      <c r="L334" s="39"/>
      <c r="M334" s="175" t="s">
        <v>5</v>
      </c>
      <c r="N334" s="176" t="s">
        <v>44</v>
      </c>
      <c r="O334" s="40"/>
      <c r="P334" s="177">
        <f>O334*H334</f>
        <v>0</v>
      </c>
      <c r="Q334" s="177">
        <v>0</v>
      </c>
      <c r="R334" s="177">
        <f>Q334*H334</f>
        <v>0</v>
      </c>
      <c r="S334" s="177">
        <v>0.03</v>
      </c>
      <c r="T334" s="178">
        <f>S334*H334</f>
        <v>2.82</v>
      </c>
      <c r="AR334" s="22" t="s">
        <v>214</v>
      </c>
      <c r="AT334" s="22" t="s">
        <v>137</v>
      </c>
      <c r="AU334" s="22" t="s">
        <v>142</v>
      </c>
      <c r="AY334" s="22" t="s">
        <v>134</v>
      </c>
      <c r="BE334" s="179">
        <f>IF(N334="základní",J334,0)</f>
        <v>0</v>
      </c>
      <c r="BF334" s="179">
        <f>IF(N334="snížená",J334,0)</f>
        <v>0</v>
      </c>
      <c r="BG334" s="179">
        <f>IF(N334="zákl. přenesená",J334,0)</f>
        <v>0</v>
      </c>
      <c r="BH334" s="179">
        <f>IF(N334="sníž. přenesená",J334,0)</f>
        <v>0</v>
      </c>
      <c r="BI334" s="179">
        <f>IF(N334="nulová",J334,0)</f>
        <v>0</v>
      </c>
      <c r="BJ334" s="22" t="s">
        <v>142</v>
      </c>
      <c r="BK334" s="179">
        <f>ROUND(I334*H334,2)</f>
        <v>0</v>
      </c>
      <c r="BL334" s="22" t="s">
        <v>214</v>
      </c>
      <c r="BM334" s="22" t="s">
        <v>929</v>
      </c>
    </row>
    <row r="335" spans="2:65" s="11" customFormat="1">
      <c r="B335" s="180"/>
      <c r="D335" s="181" t="s">
        <v>144</v>
      </c>
      <c r="E335" s="182" t="s">
        <v>5</v>
      </c>
      <c r="F335" s="183" t="s">
        <v>930</v>
      </c>
      <c r="H335" s="184">
        <v>94</v>
      </c>
      <c r="I335" s="185"/>
      <c r="L335" s="180"/>
      <c r="M335" s="186"/>
      <c r="N335" s="187"/>
      <c r="O335" s="187"/>
      <c r="P335" s="187"/>
      <c r="Q335" s="187"/>
      <c r="R335" s="187"/>
      <c r="S335" s="187"/>
      <c r="T335" s="188"/>
      <c r="AT335" s="189" t="s">
        <v>144</v>
      </c>
      <c r="AU335" s="189" t="s">
        <v>142</v>
      </c>
      <c r="AV335" s="11" t="s">
        <v>142</v>
      </c>
      <c r="AW335" s="11" t="s">
        <v>35</v>
      </c>
      <c r="AX335" s="11" t="s">
        <v>24</v>
      </c>
      <c r="AY335" s="189" t="s">
        <v>134</v>
      </c>
    </row>
    <row r="336" spans="2:65" s="1" customFormat="1" ht="20.399999999999999" customHeight="1">
      <c r="B336" s="167"/>
      <c r="C336" s="168" t="s">
        <v>931</v>
      </c>
      <c r="D336" s="168" t="s">
        <v>137</v>
      </c>
      <c r="E336" s="169" t="s">
        <v>932</v>
      </c>
      <c r="F336" s="170" t="s">
        <v>933</v>
      </c>
      <c r="G336" s="171" t="s">
        <v>154</v>
      </c>
      <c r="H336" s="172">
        <v>135</v>
      </c>
      <c r="I336" s="173"/>
      <c r="J336" s="174">
        <f t="shared" ref="J336:J341" si="90">ROUND(I336*H336,2)</f>
        <v>0</v>
      </c>
      <c r="K336" s="170" t="s">
        <v>5</v>
      </c>
      <c r="L336" s="39"/>
      <c r="M336" s="175" t="s">
        <v>5</v>
      </c>
      <c r="N336" s="176" t="s">
        <v>44</v>
      </c>
      <c r="O336" s="40"/>
      <c r="P336" s="177">
        <f t="shared" ref="P336:P341" si="91">O336*H336</f>
        <v>0</v>
      </c>
      <c r="Q336" s="177">
        <v>0</v>
      </c>
      <c r="R336" s="177">
        <f t="shared" ref="R336:R341" si="92">Q336*H336</f>
        <v>0</v>
      </c>
      <c r="S336" s="177">
        <v>0</v>
      </c>
      <c r="T336" s="178">
        <f t="shared" ref="T336:T341" si="93">S336*H336</f>
        <v>0</v>
      </c>
      <c r="AR336" s="22" t="s">
        <v>214</v>
      </c>
      <c r="AT336" s="22" t="s">
        <v>137</v>
      </c>
      <c r="AU336" s="22" t="s">
        <v>142</v>
      </c>
      <c r="AY336" s="22" t="s">
        <v>134</v>
      </c>
      <c r="BE336" s="179">
        <f t="shared" ref="BE336:BE341" si="94">IF(N336="základní",J336,0)</f>
        <v>0</v>
      </c>
      <c r="BF336" s="179">
        <f t="shared" ref="BF336:BF341" si="95">IF(N336="snížená",J336,0)</f>
        <v>0</v>
      </c>
      <c r="BG336" s="179">
        <f t="shared" ref="BG336:BG341" si="96">IF(N336="zákl. přenesená",J336,0)</f>
        <v>0</v>
      </c>
      <c r="BH336" s="179">
        <f t="shared" ref="BH336:BH341" si="97">IF(N336="sníž. přenesená",J336,0)</f>
        <v>0</v>
      </c>
      <c r="BI336" s="179">
        <f t="shared" ref="BI336:BI341" si="98">IF(N336="nulová",J336,0)</f>
        <v>0</v>
      </c>
      <c r="BJ336" s="22" t="s">
        <v>142</v>
      </c>
      <c r="BK336" s="179">
        <f t="shared" ref="BK336:BK341" si="99">ROUND(I336*H336,2)</f>
        <v>0</v>
      </c>
      <c r="BL336" s="22" t="s">
        <v>214</v>
      </c>
      <c r="BM336" s="22" t="s">
        <v>934</v>
      </c>
    </row>
    <row r="337" spans="2:65" s="1" customFormat="1" ht="20.399999999999999" customHeight="1">
      <c r="B337" s="167"/>
      <c r="C337" s="168" t="s">
        <v>935</v>
      </c>
      <c r="D337" s="168" t="s">
        <v>137</v>
      </c>
      <c r="E337" s="169" t="s">
        <v>936</v>
      </c>
      <c r="F337" s="170" t="s">
        <v>937</v>
      </c>
      <c r="G337" s="171" t="s">
        <v>154</v>
      </c>
      <c r="H337" s="172">
        <v>47</v>
      </c>
      <c r="I337" s="173"/>
      <c r="J337" s="174">
        <f t="shared" si="90"/>
        <v>0</v>
      </c>
      <c r="K337" s="170" t="s">
        <v>5</v>
      </c>
      <c r="L337" s="39"/>
      <c r="M337" s="175" t="s">
        <v>5</v>
      </c>
      <c r="N337" s="176" t="s">
        <v>44</v>
      </c>
      <c r="O337" s="40"/>
      <c r="P337" s="177">
        <f t="shared" si="91"/>
        <v>0</v>
      </c>
      <c r="Q337" s="177">
        <v>0</v>
      </c>
      <c r="R337" s="177">
        <f t="shared" si="92"/>
        <v>0</v>
      </c>
      <c r="S337" s="177">
        <v>0</v>
      </c>
      <c r="T337" s="178">
        <f t="shared" si="93"/>
        <v>0</v>
      </c>
      <c r="AR337" s="22" t="s">
        <v>214</v>
      </c>
      <c r="AT337" s="22" t="s">
        <v>137</v>
      </c>
      <c r="AU337" s="22" t="s">
        <v>142</v>
      </c>
      <c r="AY337" s="22" t="s">
        <v>134</v>
      </c>
      <c r="BE337" s="179">
        <f t="shared" si="94"/>
        <v>0</v>
      </c>
      <c r="BF337" s="179">
        <f t="shared" si="95"/>
        <v>0</v>
      </c>
      <c r="BG337" s="179">
        <f t="shared" si="96"/>
        <v>0</v>
      </c>
      <c r="BH337" s="179">
        <f t="shared" si="97"/>
        <v>0</v>
      </c>
      <c r="BI337" s="179">
        <f t="shared" si="98"/>
        <v>0</v>
      </c>
      <c r="BJ337" s="22" t="s">
        <v>142</v>
      </c>
      <c r="BK337" s="179">
        <f t="shared" si="99"/>
        <v>0</v>
      </c>
      <c r="BL337" s="22" t="s">
        <v>214</v>
      </c>
      <c r="BM337" s="22" t="s">
        <v>938</v>
      </c>
    </row>
    <row r="338" spans="2:65" s="1" customFormat="1" ht="20.399999999999999" customHeight="1">
      <c r="B338" s="167"/>
      <c r="C338" s="168" t="s">
        <v>939</v>
      </c>
      <c r="D338" s="168" t="s">
        <v>137</v>
      </c>
      <c r="E338" s="169" t="s">
        <v>940</v>
      </c>
      <c r="F338" s="170" t="s">
        <v>941</v>
      </c>
      <c r="G338" s="171" t="s">
        <v>148</v>
      </c>
      <c r="H338" s="172">
        <v>70.5</v>
      </c>
      <c r="I338" s="173"/>
      <c r="J338" s="174">
        <f t="shared" si="90"/>
        <v>0</v>
      </c>
      <c r="K338" s="170" t="s">
        <v>155</v>
      </c>
      <c r="L338" s="39"/>
      <c r="M338" s="175" t="s">
        <v>5</v>
      </c>
      <c r="N338" s="176" t="s">
        <v>44</v>
      </c>
      <c r="O338" s="40"/>
      <c r="P338" s="177">
        <f t="shared" si="91"/>
        <v>0</v>
      </c>
      <c r="Q338" s="177">
        <v>0</v>
      </c>
      <c r="R338" s="177">
        <f t="shared" si="92"/>
        <v>0</v>
      </c>
      <c r="S338" s="177">
        <v>0</v>
      </c>
      <c r="T338" s="178">
        <f t="shared" si="93"/>
        <v>0</v>
      </c>
      <c r="AR338" s="22" t="s">
        <v>214</v>
      </c>
      <c r="AT338" s="22" t="s">
        <v>137</v>
      </c>
      <c r="AU338" s="22" t="s">
        <v>142</v>
      </c>
      <c r="AY338" s="22" t="s">
        <v>134</v>
      </c>
      <c r="BE338" s="179">
        <f t="shared" si="94"/>
        <v>0</v>
      </c>
      <c r="BF338" s="179">
        <f t="shared" si="95"/>
        <v>0</v>
      </c>
      <c r="BG338" s="179">
        <f t="shared" si="96"/>
        <v>0</v>
      </c>
      <c r="BH338" s="179">
        <f t="shared" si="97"/>
        <v>0</v>
      </c>
      <c r="BI338" s="179">
        <f t="shared" si="98"/>
        <v>0</v>
      </c>
      <c r="BJ338" s="22" t="s">
        <v>142</v>
      </c>
      <c r="BK338" s="179">
        <f t="shared" si="99"/>
        <v>0</v>
      </c>
      <c r="BL338" s="22" t="s">
        <v>214</v>
      </c>
      <c r="BM338" s="22" t="s">
        <v>942</v>
      </c>
    </row>
    <row r="339" spans="2:65" s="1" customFormat="1" ht="20.399999999999999" customHeight="1">
      <c r="B339" s="167"/>
      <c r="C339" s="168" t="s">
        <v>943</v>
      </c>
      <c r="D339" s="168" t="s">
        <v>137</v>
      </c>
      <c r="E339" s="169" t="s">
        <v>944</v>
      </c>
      <c r="F339" s="170" t="s">
        <v>945</v>
      </c>
      <c r="G339" s="171" t="s">
        <v>154</v>
      </c>
      <c r="H339" s="172">
        <v>47</v>
      </c>
      <c r="I339" s="173"/>
      <c r="J339" s="174">
        <f t="shared" si="90"/>
        <v>0</v>
      </c>
      <c r="K339" s="170" t="s">
        <v>5</v>
      </c>
      <c r="L339" s="39"/>
      <c r="M339" s="175" t="s">
        <v>5</v>
      </c>
      <c r="N339" s="176" t="s">
        <v>44</v>
      </c>
      <c r="O339" s="40"/>
      <c r="P339" s="177">
        <f t="shared" si="91"/>
        <v>0</v>
      </c>
      <c r="Q339" s="177">
        <v>0</v>
      </c>
      <c r="R339" s="177">
        <f t="shared" si="92"/>
        <v>0</v>
      </c>
      <c r="S339" s="177">
        <v>0.16600000000000001</v>
      </c>
      <c r="T339" s="178">
        <f t="shared" si="93"/>
        <v>7.8020000000000005</v>
      </c>
      <c r="AR339" s="22" t="s">
        <v>214</v>
      </c>
      <c r="AT339" s="22" t="s">
        <v>137</v>
      </c>
      <c r="AU339" s="22" t="s">
        <v>142</v>
      </c>
      <c r="AY339" s="22" t="s">
        <v>134</v>
      </c>
      <c r="BE339" s="179">
        <f t="shared" si="94"/>
        <v>0</v>
      </c>
      <c r="BF339" s="179">
        <f t="shared" si="95"/>
        <v>0</v>
      </c>
      <c r="BG339" s="179">
        <f t="shared" si="96"/>
        <v>0</v>
      </c>
      <c r="BH339" s="179">
        <f t="shared" si="97"/>
        <v>0</v>
      </c>
      <c r="BI339" s="179">
        <f t="shared" si="98"/>
        <v>0</v>
      </c>
      <c r="BJ339" s="22" t="s">
        <v>142</v>
      </c>
      <c r="BK339" s="179">
        <f t="shared" si="99"/>
        <v>0</v>
      </c>
      <c r="BL339" s="22" t="s">
        <v>214</v>
      </c>
      <c r="BM339" s="22" t="s">
        <v>946</v>
      </c>
    </row>
    <row r="340" spans="2:65" s="1" customFormat="1" ht="20.399999999999999" customHeight="1">
      <c r="B340" s="167"/>
      <c r="C340" s="168" t="s">
        <v>947</v>
      </c>
      <c r="D340" s="168" t="s">
        <v>137</v>
      </c>
      <c r="E340" s="169" t="s">
        <v>948</v>
      </c>
      <c r="F340" s="170" t="s">
        <v>949</v>
      </c>
      <c r="G340" s="171" t="s">
        <v>154</v>
      </c>
      <c r="H340" s="172">
        <v>47</v>
      </c>
      <c r="I340" s="173"/>
      <c r="J340" s="174">
        <f t="shared" si="90"/>
        <v>0</v>
      </c>
      <c r="K340" s="170" t="s">
        <v>155</v>
      </c>
      <c r="L340" s="39"/>
      <c r="M340" s="175" t="s">
        <v>5</v>
      </c>
      <c r="N340" s="176" t="s">
        <v>44</v>
      </c>
      <c r="O340" s="40"/>
      <c r="P340" s="177">
        <f t="shared" si="91"/>
        <v>0</v>
      </c>
      <c r="Q340" s="177">
        <v>0</v>
      </c>
      <c r="R340" s="177">
        <f t="shared" si="92"/>
        <v>0</v>
      </c>
      <c r="S340" s="177">
        <v>0</v>
      </c>
      <c r="T340" s="178">
        <f t="shared" si="93"/>
        <v>0</v>
      </c>
      <c r="AR340" s="22" t="s">
        <v>214</v>
      </c>
      <c r="AT340" s="22" t="s">
        <v>137</v>
      </c>
      <c r="AU340" s="22" t="s">
        <v>142</v>
      </c>
      <c r="AY340" s="22" t="s">
        <v>134</v>
      </c>
      <c r="BE340" s="179">
        <f t="shared" si="94"/>
        <v>0</v>
      </c>
      <c r="BF340" s="179">
        <f t="shared" si="95"/>
        <v>0</v>
      </c>
      <c r="BG340" s="179">
        <f t="shared" si="96"/>
        <v>0</v>
      </c>
      <c r="BH340" s="179">
        <f t="shared" si="97"/>
        <v>0</v>
      </c>
      <c r="BI340" s="179">
        <f t="shared" si="98"/>
        <v>0</v>
      </c>
      <c r="BJ340" s="22" t="s">
        <v>142</v>
      </c>
      <c r="BK340" s="179">
        <f t="shared" si="99"/>
        <v>0</v>
      </c>
      <c r="BL340" s="22" t="s">
        <v>214</v>
      </c>
      <c r="BM340" s="22" t="s">
        <v>950</v>
      </c>
    </row>
    <row r="341" spans="2:65" s="1" customFormat="1" ht="20.399999999999999" customHeight="1">
      <c r="B341" s="167"/>
      <c r="C341" s="168" t="s">
        <v>951</v>
      </c>
      <c r="D341" s="168" t="s">
        <v>137</v>
      </c>
      <c r="E341" s="169" t="s">
        <v>952</v>
      </c>
      <c r="F341" s="170" t="s">
        <v>953</v>
      </c>
      <c r="G341" s="171" t="s">
        <v>154</v>
      </c>
      <c r="H341" s="172">
        <v>47</v>
      </c>
      <c r="I341" s="173"/>
      <c r="J341" s="174">
        <f t="shared" si="90"/>
        <v>0</v>
      </c>
      <c r="K341" s="170" t="s">
        <v>5</v>
      </c>
      <c r="L341" s="39"/>
      <c r="M341" s="175" t="s">
        <v>5</v>
      </c>
      <c r="N341" s="176" t="s">
        <v>44</v>
      </c>
      <c r="O341" s="40"/>
      <c r="P341" s="177">
        <f t="shared" si="91"/>
        <v>0</v>
      </c>
      <c r="Q341" s="177">
        <v>0</v>
      </c>
      <c r="R341" s="177">
        <f t="shared" si="92"/>
        <v>0</v>
      </c>
      <c r="S341" s="177">
        <v>0.1104</v>
      </c>
      <c r="T341" s="178">
        <f t="shared" si="93"/>
        <v>5.1887999999999996</v>
      </c>
      <c r="AR341" s="22" t="s">
        <v>214</v>
      </c>
      <c r="AT341" s="22" t="s">
        <v>137</v>
      </c>
      <c r="AU341" s="22" t="s">
        <v>142</v>
      </c>
      <c r="AY341" s="22" t="s">
        <v>134</v>
      </c>
      <c r="BE341" s="179">
        <f t="shared" si="94"/>
        <v>0</v>
      </c>
      <c r="BF341" s="179">
        <f t="shared" si="95"/>
        <v>0</v>
      </c>
      <c r="BG341" s="179">
        <f t="shared" si="96"/>
        <v>0</v>
      </c>
      <c r="BH341" s="179">
        <f t="shared" si="97"/>
        <v>0</v>
      </c>
      <c r="BI341" s="179">
        <f t="shared" si="98"/>
        <v>0</v>
      </c>
      <c r="BJ341" s="22" t="s">
        <v>142</v>
      </c>
      <c r="BK341" s="179">
        <f t="shared" si="99"/>
        <v>0</v>
      </c>
      <c r="BL341" s="22" t="s">
        <v>214</v>
      </c>
      <c r="BM341" s="22" t="s">
        <v>954</v>
      </c>
    </row>
    <row r="342" spans="2:65" s="10" customFormat="1" ht="29.85" customHeight="1">
      <c r="B342" s="153"/>
      <c r="D342" s="164" t="s">
        <v>71</v>
      </c>
      <c r="E342" s="165" t="s">
        <v>955</v>
      </c>
      <c r="F342" s="165" t="s">
        <v>956</v>
      </c>
      <c r="I342" s="156"/>
      <c r="J342" s="166">
        <f>BK342</f>
        <v>0</v>
      </c>
      <c r="L342" s="153"/>
      <c r="M342" s="158"/>
      <c r="N342" s="159"/>
      <c r="O342" s="159"/>
      <c r="P342" s="160">
        <f>SUM(P343:P347)</f>
        <v>0</v>
      </c>
      <c r="Q342" s="159"/>
      <c r="R342" s="160">
        <f>SUM(R343:R347)</f>
        <v>2.3519999999999999E-2</v>
      </c>
      <c r="S342" s="159"/>
      <c r="T342" s="161">
        <f>SUM(T343:T347)</f>
        <v>0</v>
      </c>
      <c r="AR342" s="154" t="s">
        <v>142</v>
      </c>
      <c r="AT342" s="162" t="s">
        <v>71</v>
      </c>
      <c r="AU342" s="162" t="s">
        <v>24</v>
      </c>
      <c r="AY342" s="154" t="s">
        <v>134</v>
      </c>
      <c r="BK342" s="163">
        <f>SUM(BK343:BK347)</f>
        <v>0</v>
      </c>
    </row>
    <row r="343" spans="2:65" s="1" customFormat="1" ht="20.399999999999999" customHeight="1">
      <c r="B343" s="167"/>
      <c r="C343" s="168" t="s">
        <v>957</v>
      </c>
      <c r="D343" s="168" t="s">
        <v>137</v>
      </c>
      <c r="E343" s="169" t="s">
        <v>958</v>
      </c>
      <c r="F343" s="170" t="s">
        <v>959</v>
      </c>
      <c r="G343" s="171" t="s">
        <v>154</v>
      </c>
      <c r="H343" s="172">
        <v>12</v>
      </c>
      <c r="I343" s="173"/>
      <c r="J343" s="174">
        <f>ROUND(I343*H343,2)</f>
        <v>0</v>
      </c>
      <c r="K343" s="170" t="s">
        <v>155</v>
      </c>
      <c r="L343" s="39"/>
      <c r="M343" s="175" t="s">
        <v>5</v>
      </c>
      <c r="N343" s="176" t="s">
        <v>44</v>
      </c>
      <c r="O343" s="40"/>
      <c r="P343" s="177">
        <f>O343*H343</f>
        <v>0</v>
      </c>
      <c r="Q343" s="177">
        <v>6.9999999999999994E-5</v>
      </c>
      <c r="R343" s="177">
        <f>Q343*H343</f>
        <v>8.3999999999999993E-4</v>
      </c>
      <c r="S343" s="177">
        <v>0</v>
      </c>
      <c r="T343" s="178">
        <f>S343*H343</f>
        <v>0</v>
      </c>
      <c r="AR343" s="22" t="s">
        <v>214</v>
      </c>
      <c r="AT343" s="22" t="s">
        <v>137</v>
      </c>
      <c r="AU343" s="22" t="s">
        <v>142</v>
      </c>
      <c r="AY343" s="22" t="s">
        <v>134</v>
      </c>
      <c r="BE343" s="179">
        <f>IF(N343="základní",J343,0)</f>
        <v>0</v>
      </c>
      <c r="BF343" s="179">
        <f>IF(N343="snížená",J343,0)</f>
        <v>0</v>
      </c>
      <c r="BG343" s="179">
        <f>IF(N343="zákl. přenesená",J343,0)</f>
        <v>0</v>
      </c>
      <c r="BH343" s="179">
        <f>IF(N343="sníž. přenesená",J343,0)</f>
        <v>0</v>
      </c>
      <c r="BI343" s="179">
        <f>IF(N343="nulová",J343,0)</f>
        <v>0</v>
      </c>
      <c r="BJ343" s="22" t="s">
        <v>142</v>
      </c>
      <c r="BK343" s="179">
        <f>ROUND(I343*H343,2)</f>
        <v>0</v>
      </c>
      <c r="BL343" s="22" t="s">
        <v>214</v>
      </c>
      <c r="BM343" s="22" t="s">
        <v>960</v>
      </c>
    </row>
    <row r="344" spans="2:65" s="11" customFormat="1">
      <c r="B344" s="180"/>
      <c r="D344" s="181" t="s">
        <v>144</v>
      </c>
      <c r="E344" s="182" t="s">
        <v>5</v>
      </c>
      <c r="F344" s="183" t="s">
        <v>961</v>
      </c>
      <c r="H344" s="184">
        <v>12</v>
      </c>
      <c r="I344" s="185"/>
      <c r="L344" s="180"/>
      <c r="M344" s="186"/>
      <c r="N344" s="187"/>
      <c r="O344" s="187"/>
      <c r="P344" s="187"/>
      <c r="Q344" s="187"/>
      <c r="R344" s="187"/>
      <c r="S344" s="187"/>
      <c r="T344" s="188"/>
      <c r="AT344" s="189" t="s">
        <v>144</v>
      </c>
      <c r="AU344" s="189" t="s">
        <v>142</v>
      </c>
      <c r="AV344" s="11" t="s">
        <v>142</v>
      </c>
      <c r="AW344" s="11" t="s">
        <v>35</v>
      </c>
      <c r="AX344" s="11" t="s">
        <v>24</v>
      </c>
      <c r="AY344" s="189" t="s">
        <v>134</v>
      </c>
    </row>
    <row r="345" spans="2:65" s="1" customFormat="1" ht="20.399999999999999" customHeight="1">
      <c r="B345" s="167"/>
      <c r="C345" s="202" t="s">
        <v>962</v>
      </c>
      <c r="D345" s="202" t="s">
        <v>188</v>
      </c>
      <c r="E345" s="203" t="s">
        <v>963</v>
      </c>
      <c r="F345" s="204" t="s">
        <v>964</v>
      </c>
      <c r="G345" s="205" t="s">
        <v>154</v>
      </c>
      <c r="H345" s="206">
        <v>12</v>
      </c>
      <c r="I345" s="207"/>
      <c r="J345" s="208">
        <f>ROUND(I345*H345,2)</f>
        <v>0</v>
      </c>
      <c r="K345" s="204" t="s">
        <v>155</v>
      </c>
      <c r="L345" s="209"/>
      <c r="M345" s="210" t="s">
        <v>5</v>
      </c>
      <c r="N345" s="211" t="s">
        <v>44</v>
      </c>
      <c r="O345" s="40"/>
      <c r="P345" s="177">
        <f>O345*H345</f>
        <v>0</v>
      </c>
      <c r="Q345" s="177">
        <v>1.89E-3</v>
      </c>
      <c r="R345" s="177">
        <f>Q345*H345</f>
        <v>2.2679999999999999E-2</v>
      </c>
      <c r="S345" s="177">
        <v>0</v>
      </c>
      <c r="T345" s="178">
        <f>S345*H345</f>
        <v>0</v>
      </c>
      <c r="AR345" s="22" t="s">
        <v>259</v>
      </c>
      <c r="AT345" s="22" t="s">
        <v>188</v>
      </c>
      <c r="AU345" s="22" t="s">
        <v>142</v>
      </c>
      <c r="AY345" s="22" t="s">
        <v>134</v>
      </c>
      <c r="BE345" s="179">
        <f>IF(N345="základní",J345,0)</f>
        <v>0</v>
      </c>
      <c r="BF345" s="179">
        <f>IF(N345="snížená",J345,0)</f>
        <v>0</v>
      </c>
      <c r="BG345" s="179">
        <f>IF(N345="zákl. přenesená",J345,0)</f>
        <v>0</v>
      </c>
      <c r="BH345" s="179">
        <f>IF(N345="sníž. přenesená",J345,0)</f>
        <v>0</v>
      </c>
      <c r="BI345" s="179">
        <f>IF(N345="nulová",J345,0)</f>
        <v>0</v>
      </c>
      <c r="BJ345" s="22" t="s">
        <v>142</v>
      </c>
      <c r="BK345" s="179">
        <f>ROUND(I345*H345,2)</f>
        <v>0</v>
      </c>
      <c r="BL345" s="22" t="s">
        <v>214</v>
      </c>
      <c r="BM345" s="22" t="s">
        <v>965</v>
      </c>
    </row>
    <row r="346" spans="2:65" s="1" customFormat="1" ht="20.399999999999999" customHeight="1">
      <c r="B346" s="167"/>
      <c r="C346" s="168" t="s">
        <v>966</v>
      </c>
      <c r="D346" s="168" t="s">
        <v>137</v>
      </c>
      <c r="E346" s="169" t="s">
        <v>967</v>
      </c>
      <c r="F346" s="170" t="s">
        <v>968</v>
      </c>
      <c r="G346" s="171" t="s">
        <v>224</v>
      </c>
      <c r="H346" s="172">
        <v>2.4E-2</v>
      </c>
      <c r="I346" s="173"/>
      <c r="J346" s="174">
        <f>ROUND(I346*H346,2)</f>
        <v>0</v>
      </c>
      <c r="K346" s="170" t="s">
        <v>155</v>
      </c>
      <c r="L346" s="39"/>
      <c r="M346" s="175" t="s">
        <v>5</v>
      </c>
      <c r="N346" s="176" t="s">
        <v>44</v>
      </c>
      <c r="O346" s="40"/>
      <c r="P346" s="177">
        <f>O346*H346</f>
        <v>0</v>
      </c>
      <c r="Q346" s="177">
        <v>0</v>
      </c>
      <c r="R346" s="177">
        <f>Q346*H346</f>
        <v>0</v>
      </c>
      <c r="S346" s="177">
        <v>0</v>
      </c>
      <c r="T346" s="178">
        <f>S346*H346</f>
        <v>0</v>
      </c>
      <c r="AR346" s="22" t="s">
        <v>214</v>
      </c>
      <c r="AT346" s="22" t="s">
        <v>137</v>
      </c>
      <c r="AU346" s="22" t="s">
        <v>142</v>
      </c>
      <c r="AY346" s="22" t="s">
        <v>134</v>
      </c>
      <c r="BE346" s="179">
        <f>IF(N346="základní",J346,0)</f>
        <v>0</v>
      </c>
      <c r="BF346" s="179">
        <f>IF(N346="snížená",J346,0)</f>
        <v>0</v>
      </c>
      <c r="BG346" s="179">
        <f>IF(N346="zákl. přenesená",J346,0)</f>
        <v>0</v>
      </c>
      <c r="BH346" s="179">
        <f>IF(N346="sníž. přenesená",J346,0)</f>
        <v>0</v>
      </c>
      <c r="BI346" s="179">
        <f>IF(N346="nulová",J346,0)</f>
        <v>0</v>
      </c>
      <c r="BJ346" s="22" t="s">
        <v>142</v>
      </c>
      <c r="BK346" s="179">
        <f>ROUND(I346*H346,2)</f>
        <v>0</v>
      </c>
      <c r="BL346" s="22" t="s">
        <v>214</v>
      </c>
      <c r="BM346" s="22" t="s">
        <v>969</v>
      </c>
    </row>
    <row r="347" spans="2:65" s="1" customFormat="1" ht="20.399999999999999" customHeight="1">
      <c r="B347" s="167"/>
      <c r="C347" s="168" t="s">
        <v>970</v>
      </c>
      <c r="D347" s="168" t="s">
        <v>137</v>
      </c>
      <c r="E347" s="169" t="s">
        <v>971</v>
      </c>
      <c r="F347" s="170" t="s">
        <v>972</v>
      </c>
      <c r="G347" s="171" t="s">
        <v>224</v>
      </c>
      <c r="H347" s="172">
        <v>2.4E-2</v>
      </c>
      <c r="I347" s="173"/>
      <c r="J347" s="174">
        <f>ROUND(I347*H347,2)</f>
        <v>0</v>
      </c>
      <c r="K347" s="170" t="s">
        <v>155</v>
      </c>
      <c r="L347" s="39"/>
      <c r="M347" s="175" t="s">
        <v>5</v>
      </c>
      <c r="N347" s="176" t="s">
        <v>44</v>
      </c>
      <c r="O347" s="40"/>
      <c r="P347" s="177">
        <f>O347*H347</f>
        <v>0</v>
      </c>
      <c r="Q347" s="177">
        <v>0</v>
      </c>
      <c r="R347" s="177">
        <f>Q347*H347</f>
        <v>0</v>
      </c>
      <c r="S347" s="177">
        <v>0</v>
      </c>
      <c r="T347" s="178">
        <f>S347*H347</f>
        <v>0</v>
      </c>
      <c r="AR347" s="22" t="s">
        <v>214</v>
      </c>
      <c r="AT347" s="22" t="s">
        <v>137</v>
      </c>
      <c r="AU347" s="22" t="s">
        <v>142</v>
      </c>
      <c r="AY347" s="22" t="s">
        <v>134</v>
      </c>
      <c r="BE347" s="179">
        <f>IF(N347="základní",J347,0)</f>
        <v>0</v>
      </c>
      <c r="BF347" s="179">
        <f>IF(N347="snížená",J347,0)</f>
        <v>0</v>
      </c>
      <c r="BG347" s="179">
        <f>IF(N347="zákl. přenesená",J347,0)</f>
        <v>0</v>
      </c>
      <c r="BH347" s="179">
        <f>IF(N347="sníž. přenesená",J347,0)</f>
        <v>0</v>
      </c>
      <c r="BI347" s="179">
        <f>IF(N347="nulová",J347,0)</f>
        <v>0</v>
      </c>
      <c r="BJ347" s="22" t="s">
        <v>142</v>
      </c>
      <c r="BK347" s="179">
        <f>ROUND(I347*H347,2)</f>
        <v>0</v>
      </c>
      <c r="BL347" s="22" t="s">
        <v>214</v>
      </c>
      <c r="BM347" s="22" t="s">
        <v>973</v>
      </c>
    </row>
    <row r="348" spans="2:65" s="10" customFormat="1" ht="29.85" customHeight="1">
      <c r="B348" s="153"/>
      <c r="D348" s="164" t="s">
        <v>71</v>
      </c>
      <c r="E348" s="165" t="s">
        <v>974</v>
      </c>
      <c r="F348" s="165" t="s">
        <v>975</v>
      </c>
      <c r="I348" s="156"/>
      <c r="J348" s="166">
        <f>BK348</f>
        <v>0</v>
      </c>
      <c r="L348" s="153"/>
      <c r="M348" s="158"/>
      <c r="N348" s="159"/>
      <c r="O348" s="159"/>
      <c r="P348" s="160">
        <f>SUM(P349:P353)</f>
        <v>0</v>
      </c>
      <c r="Q348" s="159"/>
      <c r="R348" s="160">
        <f>SUM(R349:R353)</f>
        <v>4.2408000000000001E-2</v>
      </c>
      <c r="S348" s="159"/>
      <c r="T348" s="161">
        <f>SUM(T349:T353)</f>
        <v>0</v>
      </c>
      <c r="AR348" s="154" t="s">
        <v>142</v>
      </c>
      <c r="AT348" s="162" t="s">
        <v>71</v>
      </c>
      <c r="AU348" s="162" t="s">
        <v>24</v>
      </c>
      <c r="AY348" s="154" t="s">
        <v>134</v>
      </c>
      <c r="BK348" s="163">
        <f>SUM(BK349:BK353)</f>
        <v>0</v>
      </c>
    </row>
    <row r="349" spans="2:65" s="1" customFormat="1" ht="28.8" customHeight="1">
      <c r="B349" s="167"/>
      <c r="C349" s="168" t="s">
        <v>976</v>
      </c>
      <c r="D349" s="168" t="s">
        <v>137</v>
      </c>
      <c r="E349" s="169" t="s">
        <v>977</v>
      </c>
      <c r="F349" s="170" t="s">
        <v>978</v>
      </c>
      <c r="G349" s="171" t="s">
        <v>140</v>
      </c>
      <c r="H349" s="172">
        <v>18.8</v>
      </c>
      <c r="I349" s="173"/>
      <c r="J349" s="174">
        <f>ROUND(I349*H349,2)</f>
        <v>0</v>
      </c>
      <c r="K349" s="170" t="s">
        <v>155</v>
      </c>
      <c r="L349" s="39"/>
      <c r="M349" s="175" t="s">
        <v>5</v>
      </c>
      <c r="N349" s="176" t="s">
        <v>44</v>
      </c>
      <c r="O349" s="40"/>
      <c r="P349" s="177">
        <f>O349*H349</f>
        <v>0</v>
      </c>
      <c r="Q349" s="177">
        <v>3.8999999999999999E-4</v>
      </c>
      <c r="R349" s="177">
        <f>Q349*H349</f>
        <v>7.332E-3</v>
      </c>
      <c r="S349" s="177">
        <v>0</v>
      </c>
      <c r="T349" s="178">
        <f>S349*H349</f>
        <v>0</v>
      </c>
      <c r="AR349" s="22" t="s">
        <v>214</v>
      </c>
      <c r="AT349" s="22" t="s">
        <v>137</v>
      </c>
      <c r="AU349" s="22" t="s">
        <v>142</v>
      </c>
      <c r="AY349" s="22" t="s">
        <v>134</v>
      </c>
      <c r="BE349" s="179">
        <f>IF(N349="základní",J349,0)</f>
        <v>0</v>
      </c>
      <c r="BF349" s="179">
        <f>IF(N349="snížená",J349,0)</f>
        <v>0</v>
      </c>
      <c r="BG349" s="179">
        <f>IF(N349="zákl. přenesená",J349,0)</f>
        <v>0</v>
      </c>
      <c r="BH349" s="179">
        <f>IF(N349="sníž. přenesená",J349,0)</f>
        <v>0</v>
      </c>
      <c r="BI349" s="179">
        <f>IF(N349="nulová",J349,0)</f>
        <v>0</v>
      </c>
      <c r="BJ349" s="22" t="s">
        <v>142</v>
      </c>
      <c r="BK349" s="179">
        <f>ROUND(I349*H349,2)</f>
        <v>0</v>
      </c>
      <c r="BL349" s="22" t="s">
        <v>214</v>
      </c>
      <c r="BM349" s="22" t="s">
        <v>979</v>
      </c>
    </row>
    <row r="350" spans="2:65" s="11" customFormat="1">
      <c r="B350" s="180"/>
      <c r="D350" s="181" t="s">
        <v>144</v>
      </c>
      <c r="E350" s="182" t="s">
        <v>5</v>
      </c>
      <c r="F350" s="183" t="s">
        <v>980</v>
      </c>
      <c r="H350" s="184">
        <v>18.8</v>
      </c>
      <c r="I350" s="185"/>
      <c r="L350" s="180"/>
      <c r="M350" s="186"/>
      <c r="N350" s="187"/>
      <c r="O350" s="187"/>
      <c r="P350" s="187"/>
      <c r="Q350" s="187"/>
      <c r="R350" s="187"/>
      <c r="S350" s="187"/>
      <c r="T350" s="188"/>
      <c r="AT350" s="189" t="s">
        <v>144</v>
      </c>
      <c r="AU350" s="189" t="s">
        <v>142</v>
      </c>
      <c r="AV350" s="11" t="s">
        <v>142</v>
      </c>
      <c r="AW350" s="11" t="s">
        <v>35</v>
      </c>
      <c r="AX350" s="11" t="s">
        <v>24</v>
      </c>
      <c r="AY350" s="189" t="s">
        <v>134</v>
      </c>
    </row>
    <row r="351" spans="2:65" s="1" customFormat="1" ht="20.399999999999999" customHeight="1">
      <c r="B351" s="167"/>
      <c r="C351" s="168" t="s">
        <v>981</v>
      </c>
      <c r="D351" s="168" t="s">
        <v>137</v>
      </c>
      <c r="E351" s="169" t="s">
        <v>982</v>
      </c>
      <c r="F351" s="170" t="s">
        <v>983</v>
      </c>
      <c r="G351" s="171" t="s">
        <v>148</v>
      </c>
      <c r="H351" s="172">
        <v>66</v>
      </c>
      <c r="I351" s="173"/>
      <c r="J351" s="174">
        <f>ROUND(I351*H351,2)</f>
        <v>0</v>
      </c>
      <c r="K351" s="170" t="s">
        <v>155</v>
      </c>
      <c r="L351" s="39"/>
      <c r="M351" s="175" t="s">
        <v>5</v>
      </c>
      <c r="N351" s="176" t="s">
        <v>44</v>
      </c>
      <c r="O351" s="40"/>
      <c r="P351" s="177">
        <f>O351*H351</f>
        <v>0</v>
      </c>
      <c r="Q351" s="177">
        <v>6.9999999999999994E-5</v>
      </c>
      <c r="R351" s="177">
        <f>Q351*H351</f>
        <v>4.62E-3</v>
      </c>
      <c r="S351" s="177">
        <v>0</v>
      </c>
      <c r="T351" s="178">
        <f>S351*H351</f>
        <v>0</v>
      </c>
      <c r="AR351" s="22" t="s">
        <v>214</v>
      </c>
      <c r="AT351" s="22" t="s">
        <v>137</v>
      </c>
      <c r="AU351" s="22" t="s">
        <v>142</v>
      </c>
      <c r="AY351" s="22" t="s">
        <v>134</v>
      </c>
      <c r="BE351" s="179">
        <f>IF(N351="základní",J351,0)</f>
        <v>0</v>
      </c>
      <c r="BF351" s="179">
        <f>IF(N351="snížená",J351,0)</f>
        <v>0</v>
      </c>
      <c r="BG351" s="179">
        <f>IF(N351="zákl. přenesená",J351,0)</f>
        <v>0</v>
      </c>
      <c r="BH351" s="179">
        <f>IF(N351="sníž. přenesená",J351,0)</f>
        <v>0</v>
      </c>
      <c r="BI351" s="179">
        <f>IF(N351="nulová",J351,0)</f>
        <v>0</v>
      </c>
      <c r="BJ351" s="22" t="s">
        <v>142</v>
      </c>
      <c r="BK351" s="179">
        <f>ROUND(I351*H351,2)</f>
        <v>0</v>
      </c>
      <c r="BL351" s="22" t="s">
        <v>214</v>
      </c>
      <c r="BM351" s="22" t="s">
        <v>984</v>
      </c>
    </row>
    <row r="352" spans="2:65" s="1" customFormat="1" ht="28.8" customHeight="1">
      <c r="B352" s="167"/>
      <c r="C352" s="168" t="s">
        <v>985</v>
      </c>
      <c r="D352" s="168" t="s">
        <v>137</v>
      </c>
      <c r="E352" s="169" t="s">
        <v>986</v>
      </c>
      <c r="F352" s="170" t="s">
        <v>987</v>
      </c>
      <c r="G352" s="171" t="s">
        <v>140</v>
      </c>
      <c r="H352" s="172">
        <v>63.45</v>
      </c>
      <c r="I352" s="173"/>
      <c r="J352" s="174">
        <f>ROUND(I352*H352,2)</f>
        <v>0</v>
      </c>
      <c r="K352" s="170" t="s">
        <v>5</v>
      </c>
      <c r="L352" s="39"/>
      <c r="M352" s="175" t="s">
        <v>5</v>
      </c>
      <c r="N352" s="176" t="s">
        <v>44</v>
      </c>
      <c r="O352" s="40"/>
      <c r="P352" s="177">
        <f>O352*H352</f>
        <v>0</v>
      </c>
      <c r="Q352" s="177">
        <v>4.8000000000000001E-4</v>
      </c>
      <c r="R352" s="177">
        <f>Q352*H352</f>
        <v>3.0456E-2</v>
      </c>
      <c r="S352" s="177">
        <v>0</v>
      </c>
      <c r="T352" s="178">
        <f>S352*H352</f>
        <v>0</v>
      </c>
      <c r="AR352" s="22" t="s">
        <v>214</v>
      </c>
      <c r="AT352" s="22" t="s">
        <v>137</v>
      </c>
      <c r="AU352" s="22" t="s">
        <v>142</v>
      </c>
      <c r="AY352" s="22" t="s">
        <v>134</v>
      </c>
      <c r="BE352" s="179">
        <f>IF(N352="základní",J352,0)</f>
        <v>0</v>
      </c>
      <c r="BF352" s="179">
        <f>IF(N352="snížená",J352,0)</f>
        <v>0</v>
      </c>
      <c r="BG352" s="179">
        <f>IF(N352="zákl. přenesená",J352,0)</f>
        <v>0</v>
      </c>
      <c r="BH352" s="179">
        <f>IF(N352="sníž. přenesená",J352,0)</f>
        <v>0</v>
      </c>
      <c r="BI352" s="179">
        <f>IF(N352="nulová",J352,0)</f>
        <v>0</v>
      </c>
      <c r="BJ352" s="22" t="s">
        <v>142</v>
      </c>
      <c r="BK352" s="179">
        <f>ROUND(I352*H352,2)</f>
        <v>0</v>
      </c>
      <c r="BL352" s="22" t="s">
        <v>214</v>
      </c>
      <c r="BM352" s="22" t="s">
        <v>988</v>
      </c>
    </row>
    <row r="353" spans="2:65" s="11" customFormat="1">
      <c r="B353" s="180"/>
      <c r="D353" s="190" t="s">
        <v>144</v>
      </c>
      <c r="E353" s="189" t="s">
        <v>5</v>
      </c>
      <c r="F353" s="191" t="s">
        <v>989</v>
      </c>
      <c r="H353" s="192">
        <v>63.45</v>
      </c>
      <c r="I353" s="185"/>
      <c r="L353" s="180"/>
      <c r="M353" s="186"/>
      <c r="N353" s="187"/>
      <c r="O353" s="187"/>
      <c r="P353" s="187"/>
      <c r="Q353" s="187"/>
      <c r="R353" s="187"/>
      <c r="S353" s="187"/>
      <c r="T353" s="188"/>
      <c r="AT353" s="189" t="s">
        <v>144</v>
      </c>
      <c r="AU353" s="189" t="s">
        <v>142</v>
      </c>
      <c r="AV353" s="11" t="s">
        <v>142</v>
      </c>
      <c r="AW353" s="11" t="s">
        <v>35</v>
      </c>
      <c r="AX353" s="11" t="s">
        <v>24</v>
      </c>
      <c r="AY353" s="189" t="s">
        <v>134</v>
      </c>
    </row>
    <row r="354" spans="2:65" s="10" customFormat="1" ht="29.85" customHeight="1">
      <c r="B354" s="153"/>
      <c r="D354" s="164" t="s">
        <v>71</v>
      </c>
      <c r="E354" s="165" t="s">
        <v>990</v>
      </c>
      <c r="F354" s="165" t="s">
        <v>991</v>
      </c>
      <c r="I354" s="156"/>
      <c r="J354" s="166">
        <f>BK354</f>
        <v>0</v>
      </c>
      <c r="L354" s="153"/>
      <c r="M354" s="158"/>
      <c r="N354" s="159"/>
      <c r="O354" s="159"/>
      <c r="P354" s="160">
        <f>SUM(P355:P360)</f>
        <v>0</v>
      </c>
      <c r="Q354" s="159"/>
      <c r="R354" s="160">
        <f>SUM(R355:R360)</f>
        <v>0.149172</v>
      </c>
      <c r="S354" s="159"/>
      <c r="T354" s="161">
        <f>SUM(T355:T360)</f>
        <v>3.7199999999999997E-2</v>
      </c>
      <c r="AR354" s="154" t="s">
        <v>142</v>
      </c>
      <c r="AT354" s="162" t="s">
        <v>71</v>
      </c>
      <c r="AU354" s="162" t="s">
        <v>24</v>
      </c>
      <c r="AY354" s="154" t="s">
        <v>134</v>
      </c>
      <c r="BK354" s="163">
        <f>SUM(BK355:BK360)</f>
        <v>0</v>
      </c>
    </row>
    <row r="355" spans="2:65" s="1" customFormat="1" ht="20.399999999999999" customHeight="1">
      <c r="B355" s="167"/>
      <c r="C355" s="168" t="s">
        <v>992</v>
      </c>
      <c r="D355" s="168" t="s">
        <v>137</v>
      </c>
      <c r="E355" s="169" t="s">
        <v>993</v>
      </c>
      <c r="F355" s="170" t="s">
        <v>994</v>
      </c>
      <c r="G355" s="171" t="s">
        <v>140</v>
      </c>
      <c r="H355" s="172">
        <v>120</v>
      </c>
      <c r="I355" s="173"/>
      <c r="J355" s="174">
        <f>ROUND(I355*H355,2)</f>
        <v>0</v>
      </c>
      <c r="K355" s="170" t="s">
        <v>155</v>
      </c>
      <c r="L355" s="39"/>
      <c r="M355" s="175" t="s">
        <v>5</v>
      </c>
      <c r="N355" s="176" t="s">
        <v>44</v>
      </c>
      <c r="O355" s="40"/>
      <c r="P355" s="177">
        <f>O355*H355</f>
        <v>0</v>
      </c>
      <c r="Q355" s="177">
        <v>0</v>
      </c>
      <c r="R355" s="177">
        <f>Q355*H355</f>
        <v>0</v>
      </c>
      <c r="S355" s="177">
        <v>0</v>
      </c>
      <c r="T355" s="178">
        <f>S355*H355</f>
        <v>0</v>
      </c>
      <c r="AR355" s="22" t="s">
        <v>214</v>
      </c>
      <c r="AT355" s="22" t="s">
        <v>137</v>
      </c>
      <c r="AU355" s="22" t="s">
        <v>142</v>
      </c>
      <c r="AY355" s="22" t="s">
        <v>134</v>
      </c>
      <c r="BE355" s="179">
        <f>IF(N355="základní",J355,0)</f>
        <v>0</v>
      </c>
      <c r="BF355" s="179">
        <f>IF(N355="snížená",J355,0)</f>
        <v>0</v>
      </c>
      <c r="BG355" s="179">
        <f>IF(N355="zákl. přenesená",J355,0)</f>
        <v>0</v>
      </c>
      <c r="BH355" s="179">
        <f>IF(N355="sníž. přenesená",J355,0)</f>
        <v>0</v>
      </c>
      <c r="BI355" s="179">
        <f>IF(N355="nulová",J355,0)</f>
        <v>0</v>
      </c>
      <c r="BJ355" s="22" t="s">
        <v>142</v>
      </c>
      <c r="BK355" s="179">
        <f>ROUND(I355*H355,2)</f>
        <v>0</v>
      </c>
      <c r="BL355" s="22" t="s">
        <v>214</v>
      </c>
      <c r="BM355" s="22" t="s">
        <v>995</v>
      </c>
    </row>
    <row r="356" spans="2:65" s="11" customFormat="1">
      <c r="B356" s="180"/>
      <c r="D356" s="181" t="s">
        <v>144</v>
      </c>
      <c r="E356" s="182" t="s">
        <v>5</v>
      </c>
      <c r="F356" s="183" t="s">
        <v>996</v>
      </c>
      <c r="H356" s="184">
        <v>120</v>
      </c>
      <c r="I356" s="185"/>
      <c r="L356" s="180"/>
      <c r="M356" s="186"/>
      <c r="N356" s="187"/>
      <c r="O356" s="187"/>
      <c r="P356" s="187"/>
      <c r="Q356" s="187"/>
      <c r="R356" s="187"/>
      <c r="S356" s="187"/>
      <c r="T356" s="188"/>
      <c r="AT356" s="189" t="s">
        <v>144</v>
      </c>
      <c r="AU356" s="189" t="s">
        <v>142</v>
      </c>
      <c r="AV356" s="11" t="s">
        <v>142</v>
      </c>
      <c r="AW356" s="11" t="s">
        <v>35</v>
      </c>
      <c r="AX356" s="11" t="s">
        <v>24</v>
      </c>
      <c r="AY356" s="189" t="s">
        <v>134</v>
      </c>
    </row>
    <row r="357" spans="2:65" s="1" customFormat="1" ht="20.399999999999999" customHeight="1">
      <c r="B357" s="167"/>
      <c r="C357" s="168" t="s">
        <v>997</v>
      </c>
      <c r="D357" s="168" t="s">
        <v>137</v>
      </c>
      <c r="E357" s="169" t="s">
        <v>998</v>
      </c>
      <c r="F357" s="170" t="s">
        <v>999</v>
      </c>
      <c r="G357" s="171" t="s">
        <v>140</v>
      </c>
      <c r="H357" s="172">
        <v>120</v>
      </c>
      <c r="I357" s="173"/>
      <c r="J357" s="174">
        <f>ROUND(I357*H357,2)</f>
        <v>0</v>
      </c>
      <c r="K357" s="170" t="s">
        <v>155</v>
      </c>
      <c r="L357" s="39"/>
      <c r="M357" s="175" t="s">
        <v>5</v>
      </c>
      <c r="N357" s="176" t="s">
        <v>44</v>
      </c>
      <c r="O357" s="40"/>
      <c r="P357" s="177">
        <f>O357*H357</f>
        <v>0</v>
      </c>
      <c r="Q357" s="177">
        <v>0</v>
      </c>
      <c r="R357" s="177">
        <f>Q357*H357</f>
        <v>0</v>
      </c>
      <c r="S357" s="177">
        <v>0</v>
      </c>
      <c r="T357" s="178">
        <f>S357*H357</f>
        <v>0</v>
      </c>
      <c r="AR357" s="22" t="s">
        <v>214</v>
      </c>
      <c r="AT357" s="22" t="s">
        <v>137</v>
      </c>
      <c r="AU357" s="22" t="s">
        <v>142</v>
      </c>
      <c r="AY357" s="22" t="s">
        <v>134</v>
      </c>
      <c r="BE357" s="179">
        <f>IF(N357="základní",J357,0)</f>
        <v>0</v>
      </c>
      <c r="BF357" s="179">
        <f>IF(N357="snížená",J357,0)</f>
        <v>0</v>
      </c>
      <c r="BG357" s="179">
        <f>IF(N357="zákl. přenesená",J357,0)</f>
        <v>0</v>
      </c>
      <c r="BH357" s="179">
        <f>IF(N357="sníž. přenesená",J357,0)</f>
        <v>0</v>
      </c>
      <c r="BI357" s="179">
        <f>IF(N357="nulová",J357,0)</f>
        <v>0</v>
      </c>
      <c r="BJ357" s="22" t="s">
        <v>142</v>
      </c>
      <c r="BK357" s="179">
        <f>ROUND(I357*H357,2)</f>
        <v>0</v>
      </c>
      <c r="BL357" s="22" t="s">
        <v>214</v>
      </c>
      <c r="BM357" s="22" t="s">
        <v>1000</v>
      </c>
    </row>
    <row r="358" spans="2:65" s="1" customFormat="1" ht="20.399999999999999" customHeight="1">
      <c r="B358" s="167"/>
      <c r="C358" s="168" t="s">
        <v>1001</v>
      </c>
      <c r="D358" s="168" t="s">
        <v>137</v>
      </c>
      <c r="E358" s="169" t="s">
        <v>1002</v>
      </c>
      <c r="F358" s="170" t="s">
        <v>1003</v>
      </c>
      <c r="G358" s="171" t="s">
        <v>140</v>
      </c>
      <c r="H358" s="172">
        <v>120</v>
      </c>
      <c r="I358" s="173"/>
      <c r="J358" s="174">
        <f>ROUND(I358*H358,2)</f>
        <v>0</v>
      </c>
      <c r="K358" s="170" t="s">
        <v>155</v>
      </c>
      <c r="L358" s="39"/>
      <c r="M358" s="175" t="s">
        <v>5</v>
      </c>
      <c r="N358" s="176" t="s">
        <v>44</v>
      </c>
      <c r="O358" s="40"/>
      <c r="P358" s="177">
        <f>O358*H358</f>
        <v>0</v>
      </c>
      <c r="Q358" s="177">
        <v>1E-3</v>
      </c>
      <c r="R358" s="177">
        <f>Q358*H358</f>
        <v>0.12</v>
      </c>
      <c r="S358" s="177">
        <v>3.1E-4</v>
      </c>
      <c r="T358" s="178">
        <f>S358*H358</f>
        <v>3.7199999999999997E-2</v>
      </c>
      <c r="AR358" s="22" t="s">
        <v>214</v>
      </c>
      <c r="AT358" s="22" t="s">
        <v>137</v>
      </c>
      <c r="AU358" s="22" t="s">
        <v>142</v>
      </c>
      <c r="AY358" s="22" t="s">
        <v>134</v>
      </c>
      <c r="BE358" s="179">
        <f>IF(N358="základní",J358,0)</f>
        <v>0</v>
      </c>
      <c r="BF358" s="179">
        <f>IF(N358="snížená",J358,0)</f>
        <v>0</v>
      </c>
      <c r="BG358" s="179">
        <f>IF(N358="zákl. přenesená",J358,0)</f>
        <v>0</v>
      </c>
      <c r="BH358" s="179">
        <f>IF(N358="sníž. přenesená",J358,0)</f>
        <v>0</v>
      </c>
      <c r="BI358" s="179">
        <f>IF(N358="nulová",J358,0)</f>
        <v>0</v>
      </c>
      <c r="BJ358" s="22" t="s">
        <v>142</v>
      </c>
      <c r="BK358" s="179">
        <f>ROUND(I358*H358,2)</f>
        <v>0</v>
      </c>
      <c r="BL358" s="22" t="s">
        <v>214</v>
      </c>
      <c r="BM358" s="22" t="s">
        <v>1004</v>
      </c>
    </row>
    <row r="359" spans="2:65" s="1" customFormat="1" ht="28.8" customHeight="1">
      <c r="B359" s="167"/>
      <c r="C359" s="168" t="s">
        <v>1005</v>
      </c>
      <c r="D359" s="168" t="s">
        <v>137</v>
      </c>
      <c r="E359" s="169" t="s">
        <v>1006</v>
      </c>
      <c r="F359" s="170" t="s">
        <v>1007</v>
      </c>
      <c r="G359" s="171" t="s">
        <v>140</v>
      </c>
      <c r="H359" s="172">
        <v>120</v>
      </c>
      <c r="I359" s="173"/>
      <c r="J359" s="174">
        <f>ROUND(I359*H359,2)</f>
        <v>0</v>
      </c>
      <c r="K359" s="170" t="s">
        <v>5</v>
      </c>
      <c r="L359" s="39"/>
      <c r="M359" s="175" t="s">
        <v>5</v>
      </c>
      <c r="N359" s="176" t="s">
        <v>44</v>
      </c>
      <c r="O359" s="40"/>
      <c r="P359" s="177">
        <f>O359*H359</f>
        <v>0</v>
      </c>
      <c r="Q359" s="177">
        <v>1.2999999999999999E-4</v>
      </c>
      <c r="R359" s="177">
        <f>Q359*H359</f>
        <v>1.5599999999999999E-2</v>
      </c>
      <c r="S359" s="177">
        <v>0</v>
      </c>
      <c r="T359" s="178">
        <f>S359*H359</f>
        <v>0</v>
      </c>
      <c r="AR359" s="22" t="s">
        <v>214</v>
      </c>
      <c r="AT359" s="22" t="s">
        <v>137</v>
      </c>
      <c r="AU359" s="22" t="s">
        <v>142</v>
      </c>
      <c r="AY359" s="22" t="s">
        <v>134</v>
      </c>
      <c r="BE359" s="179">
        <f>IF(N359="základní",J359,0)</f>
        <v>0</v>
      </c>
      <c r="BF359" s="179">
        <f>IF(N359="snížená",J359,0)</f>
        <v>0</v>
      </c>
      <c r="BG359" s="179">
        <f>IF(N359="zákl. přenesená",J359,0)</f>
        <v>0</v>
      </c>
      <c r="BH359" s="179">
        <f>IF(N359="sníž. přenesená",J359,0)</f>
        <v>0</v>
      </c>
      <c r="BI359" s="179">
        <f>IF(N359="nulová",J359,0)</f>
        <v>0</v>
      </c>
      <c r="BJ359" s="22" t="s">
        <v>142</v>
      </c>
      <c r="BK359" s="179">
        <f>ROUND(I359*H359,2)</f>
        <v>0</v>
      </c>
      <c r="BL359" s="22" t="s">
        <v>214</v>
      </c>
      <c r="BM359" s="22" t="s">
        <v>1008</v>
      </c>
    </row>
    <row r="360" spans="2:65" s="1" customFormat="1" ht="20.399999999999999" customHeight="1">
      <c r="B360" s="167"/>
      <c r="C360" s="168" t="s">
        <v>1009</v>
      </c>
      <c r="D360" s="168" t="s">
        <v>137</v>
      </c>
      <c r="E360" s="169" t="s">
        <v>1010</v>
      </c>
      <c r="F360" s="170" t="s">
        <v>1011</v>
      </c>
      <c r="G360" s="171" t="s">
        <v>140</v>
      </c>
      <c r="H360" s="172">
        <v>46.8</v>
      </c>
      <c r="I360" s="173"/>
      <c r="J360" s="174">
        <f>ROUND(I360*H360,2)</f>
        <v>0</v>
      </c>
      <c r="K360" s="170" t="s">
        <v>155</v>
      </c>
      <c r="L360" s="39"/>
      <c r="M360" s="175" t="s">
        <v>5</v>
      </c>
      <c r="N360" s="176" t="s">
        <v>44</v>
      </c>
      <c r="O360" s="40"/>
      <c r="P360" s="177">
        <f>O360*H360</f>
        <v>0</v>
      </c>
      <c r="Q360" s="177">
        <v>2.9E-4</v>
      </c>
      <c r="R360" s="177">
        <f>Q360*H360</f>
        <v>1.3571999999999999E-2</v>
      </c>
      <c r="S360" s="177">
        <v>0</v>
      </c>
      <c r="T360" s="178">
        <f>S360*H360</f>
        <v>0</v>
      </c>
      <c r="AR360" s="22" t="s">
        <v>214</v>
      </c>
      <c r="AT360" s="22" t="s">
        <v>137</v>
      </c>
      <c r="AU360" s="22" t="s">
        <v>142</v>
      </c>
      <c r="AY360" s="22" t="s">
        <v>134</v>
      </c>
      <c r="BE360" s="179">
        <f>IF(N360="základní",J360,0)</f>
        <v>0</v>
      </c>
      <c r="BF360" s="179">
        <f>IF(N360="snížená",J360,0)</f>
        <v>0</v>
      </c>
      <c r="BG360" s="179">
        <f>IF(N360="zákl. přenesená",J360,0)</f>
        <v>0</v>
      </c>
      <c r="BH360" s="179">
        <f>IF(N360="sníž. přenesená",J360,0)</f>
        <v>0</v>
      </c>
      <c r="BI360" s="179">
        <f>IF(N360="nulová",J360,0)</f>
        <v>0</v>
      </c>
      <c r="BJ360" s="22" t="s">
        <v>142</v>
      </c>
      <c r="BK360" s="179">
        <f>ROUND(I360*H360,2)</f>
        <v>0</v>
      </c>
      <c r="BL360" s="22" t="s">
        <v>214</v>
      </c>
      <c r="BM360" s="22" t="s">
        <v>1012</v>
      </c>
    </row>
    <row r="361" spans="2:65" s="10" customFormat="1" ht="37.35" customHeight="1">
      <c r="B361" s="153"/>
      <c r="D361" s="154" t="s">
        <v>71</v>
      </c>
      <c r="E361" s="155" t="s">
        <v>188</v>
      </c>
      <c r="F361" s="155" t="s">
        <v>1013</v>
      </c>
      <c r="I361" s="156"/>
      <c r="J361" s="157">
        <f>BK361</f>
        <v>0</v>
      </c>
      <c r="L361" s="153"/>
      <c r="M361" s="158"/>
      <c r="N361" s="159"/>
      <c r="O361" s="159"/>
      <c r="P361" s="160">
        <f>P362</f>
        <v>0</v>
      </c>
      <c r="Q361" s="159"/>
      <c r="R361" s="160">
        <f>R362</f>
        <v>0</v>
      </c>
      <c r="S361" s="159"/>
      <c r="T361" s="161">
        <f>T362</f>
        <v>0</v>
      </c>
      <c r="AR361" s="154" t="s">
        <v>135</v>
      </c>
      <c r="AT361" s="162" t="s">
        <v>71</v>
      </c>
      <c r="AU361" s="162" t="s">
        <v>72</v>
      </c>
      <c r="AY361" s="154" t="s">
        <v>134</v>
      </c>
      <c r="BK361" s="163">
        <f>BK362</f>
        <v>0</v>
      </c>
    </row>
    <row r="362" spans="2:65" s="10" customFormat="1" ht="19.95" customHeight="1">
      <c r="B362" s="153"/>
      <c r="D362" s="164" t="s">
        <v>71</v>
      </c>
      <c r="E362" s="165" t="s">
        <v>1014</v>
      </c>
      <c r="F362" s="165" t="s">
        <v>1015</v>
      </c>
      <c r="I362" s="156"/>
      <c r="J362" s="166">
        <f>BK362</f>
        <v>0</v>
      </c>
      <c r="L362" s="153"/>
      <c r="M362" s="158"/>
      <c r="N362" s="159"/>
      <c r="O362" s="159"/>
      <c r="P362" s="160">
        <f>SUM(P363:P375)</f>
        <v>0</v>
      </c>
      <c r="Q362" s="159"/>
      <c r="R362" s="160">
        <f>SUM(R363:R375)</f>
        <v>0</v>
      </c>
      <c r="S362" s="159"/>
      <c r="T362" s="161">
        <f>SUM(T363:T375)</f>
        <v>0</v>
      </c>
      <c r="AR362" s="154" t="s">
        <v>135</v>
      </c>
      <c r="AT362" s="162" t="s">
        <v>71</v>
      </c>
      <c r="AU362" s="162" t="s">
        <v>24</v>
      </c>
      <c r="AY362" s="154" t="s">
        <v>134</v>
      </c>
      <c r="BK362" s="163">
        <f>SUM(BK363:BK375)</f>
        <v>0</v>
      </c>
    </row>
    <row r="363" spans="2:65" s="1" customFormat="1" ht="20.399999999999999" customHeight="1">
      <c r="B363" s="167"/>
      <c r="C363" s="168" t="s">
        <v>1016</v>
      </c>
      <c r="D363" s="168" t="s">
        <v>137</v>
      </c>
      <c r="E363" s="169" t="s">
        <v>1017</v>
      </c>
      <c r="F363" s="170" t="s">
        <v>1018</v>
      </c>
      <c r="G363" s="171" t="s">
        <v>1019</v>
      </c>
      <c r="H363" s="172">
        <v>6</v>
      </c>
      <c r="I363" s="173"/>
      <c r="J363" s="174">
        <f t="shared" ref="J363:J375" si="100">ROUND(I363*H363,2)</f>
        <v>0</v>
      </c>
      <c r="K363" s="170" t="s">
        <v>155</v>
      </c>
      <c r="L363" s="39"/>
      <c r="M363" s="175" t="s">
        <v>5</v>
      </c>
      <c r="N363" s="176" t="s">
        <v>44</v>
      </c>
      <c r="O363" s="40"/>
      <c r="P363" s="177">
        <f t="shared" ref="P363:P375" si="101">O363*H363</f>
        <v>0</v>
      </c>
      <c r="Q363" s="177">
        <v>0</v>
      </c>
      <c r="R363" s="177">
        <f t="shared" ref="R363:R375" si="102">Q363*H363</f>
        <v>0</v>
      </c>
      <c r="S363" s="177">
        <v>0</v>
      </c>
      <c r="T363" s="178">
        <f t="shared" ref="T363:T375" si="103">S363*H363</f>
        <v>0</v>
      </c>
      <c r="AR363" s="22" t="s">
        <v>430</v>
      </c>
      <c r="AT363" s="22" t="s">
        <v>137</v>
      </c>
      <c r="AU363" s="22" t="s">
        <v>142</v>
      </c>
      <c r="AY363" s="22" t="s">
        <v>134</v>
      </c>
      <c r="BE363" s="179">
        <f t="shared" ref="BE363:BE375" si="104">IF(N363="základní",J363,0)</f>
        <v>0</v>
      </c>
      <c r="BF363" s="179">
        <f t="shared" ref="BF363:BF375" si="105">IF(N363="snížená",J363,0)</f>
        <v>0</v>
      </c>
      <c r="BG363" s="179">
        <f t="shared" ref="BG363:BG375" si="106">IF(N363="zákl. přenesená",J363,0)</f>
        <v>0</v>
      </c>
      <c r="BH363" s="179">
        <f t="shared" ref="BH363:BH375" si="107">IF(N363="sníž. přenesená",J363,0)</f>
        <v>0</v>
      </c>
      <c r="BI363" s="179">
        <f t="shared" ref="BI363:BI375" si="108">IF(N363="nulová",J363,0)</f>
        <v>0</v>
      </c>
      <c r="BJ363" s="22" t="s">
        <v>142</v>
      </c>
      <c r="BK363" s="179">
        <f t="shared" ref="BK363:BK375" si="109">ROUND(I363*H363,2)</f>
        <v>0</v>
      </c>
      <c r="BL363" s="22" t="s">
        <v>430</v>
      </c>
      <c r="BM363" s="22" t="s">
        <v>1020</v>
      </c>
    </row>
    <row r="364" spans="2:65" s="1" customFormat="1" ht="20.399999999999999" customHeight="1">
      <c r="B364" s="167"/>
      <c r="C364" s="168" t="s">
        <v>1021</v>
      </c>
      <c r="D364" s="168" t="s">
        <v>137</v>
      </c>
      <c r="E364" s="169" t="s">
        <v>1022</v>
      </c>
      <c r="F364" s="170" t="s">
        <v>1023</v>
      </c>
      <c r="G364" s="171" t="s">
        <v>1024</v>
      </c>
      <c r="H364" s="172">
        <v>2</v>
      </c>
      <c r="I364" s="173"/>
      <c r="J364" s="174">
        <f t="shared" si="100"/>
        <v>0</v>
      </c>
      <c r="K364" s="170" t="s">
        <v>155</v>
      </c>
      <c r="L364" s="39"/>
      <c r="M364" s="175" t="s">
        <v>5</v>
      </c>
      <c r="N364" s="176" t="s">
        <v>44</v>
      </c>
      <c r="O364" s="40"/>
      <c r="P364" s="177">
        <f t="shared" si="101"/>
        <v>0</v>
      </c>
      <c r="Q364" s="177">
        <v>0</v>
      </c>
      <c r="R364" s="177">
        <f t="shared" si="102"/>
        <v>0</v>
      </c>
      <c r="S364" s="177">
        <v>0</v>
      </c>
      <c r="T364" s="178">
        <f t="shared" si="103"/>
        <v>0</v>
      </c>
      <c r="AR364" s="22" t="s">
        <v>430</v>
      </c>
      <c r="AT364" s="22" t="s">
        <v>137</v>
      </c>
      <c r="AU364" s="22" t="s">
        <v>142</v>
      </c>
      <c r="AY364" s="22" t="s">
        <v>134</v>
      </c>
      <c r="BE364" s="179">
        <f t="shared" si="104"/>
        <v>0</v>
      </c>
      <c r="BF364" s="179">
        <f t="shared" si="105"/>
        <v>0</v>
      </c>
      <c r="BG364" s="179">
        <f t="shared" si="106"/>
        <v>0</v>
      </c>
      <c r="BH364" s="179">
        <f t="shared" si="107"/>
        <v>0</v>
      </c>
      <c r="BI364" s="179">
        <f t="shared" si="108"/>
        <v>0</v>
      </c>
      <c r="BJ364" s="22" t="s">
        <v>142</v>
      </c>
      <c r="BK364" s="179">
        <f t="shared" si="109"/>
        <v>0</v>
      </c>
      <c r="BL364" s="22" t="s">
        <v>430</v>
      </c>
      <c r="BM364" s="22" t="s">
        <v>1025</v>
      </c>
    </row>
    <row r="365" spans="2:65" s="1" customFormat="1" ht="28.8" customHeight="1">
      <c r="B365" s="167"/>
      <c r="C365" s="168" t="s">
        <v>1026</v>
      </c>
      <c r="D365" s="168" t="s">
        <v>137</v>
      </c>
      <c r="E365" s="169" t="s">
        <v>1027</v>
      </c>
      <c r="F365" s="170" t="s">
        <v>1028</v>
      </c>
      <c r="G365" s="171" t="s">
        <v>1024</v>
      </c>
      <c r="H365" s="172">
        <v>2</v>
      </c>
      <c r="I365" s="173"/>
      <c r="J365" s="174">
        <f t="shared" si="100"/>
        <v>0</v>
      </c>
      <c r="K365" s="170" t="s">
        <v>155</v>
      </c>
      <c r="L365" s="39"/>
      <c r="M365" s="175" t="s">
        <v>5</v>
      </c>
      <c r="N365" s="176" t="s">
        <v>44</v>
      </c>
      <c r="O365" s="40"/>
      <c r="P365" s="177">
        <f t="shared" si="101"/>
        <v>0</v>
      </c>
      <c r="Q365" s="177">
        <v>0</v>
      </c>
      <c r="R365" s="177">
        <f t="shared" si="102"/>
        <v>0</v>
      </c>
      <c r="S365" s="177">
        <v>0</v>
      </c>
      <c r="T365" s="178">
        <f t="shared" si="103"/>
        <v>0</v>
      </c>
      <c r="AR365" s="22" t="s">
        <v>430</v>
      </c>
      <c r="AT365" s="22" t="s">
        <v>137</v>
      </c>
      <c r="AU365" s="22" t="s">
        <v>142</v>
      </c>
      <c r="AY365" s="22" t="s">
        <v>134</v>
      </c>
      <c r="BE365" s="179">
        <f t="shared" si="104"/>
        <v>0</v>
      </c>
      <c r="BF365" s="179">
        <f t="shared" si="105"/>
        <v>0</v>
      </c>
      <c r="BG365" s="179">
        <f t="shared" si="106"/>
        <v>0</v>
      </c>
      <c r="BH365" s="179">
        <f t="shared" si="107"/>
        <v>0</v>
      </c>
      <c r="BI365" s="179">
        <f t="shared" si="108"/>
        <v>0</v>
      </c>
      <c r="BJ365" s="22" t="s">
        <v>142</v>
      </c>
      <c r="BK365" s="179">
        <f t="shared" si="109"/>
        <v>0</v>
      </c>
      <c r="BL365" s="22" t="s">
        <v>430</v>
      </c>
      <c r="BM365" s="22" t="s">
        <v>1029</v>
      </c>
    </row>
    <row r="366" spans="2:65" s="1" customFormat="1" ht="28.8" customHeight="1">
      <c r="B366" s="167"/>
      <c r="C366" s="168" t="s">
        <v>1030</v>
      </c>
      <c r="D366" s="168" t="s">
        <v>137</v>
      </c>
      <c r="E366" s="169" t="s">
        <v>1027</v>
      </c>
      <c r="F366" s="170" t="s">
        <v>1028</v>
      </c>
      <c r="G366" s="171" t="s">
        <v>1024</v>
      </c>
      <c r="H366" s="172">
        <v>2</v>
      </c>
      <c r="I366" s="173"/>
      <c r="J366" s="174">
        <f t="shared" si="100"/>
        <v>0</v>
      </c>
      <c r="K366" s="170" t="s">
        <v>155</v>
      </c>
      <c r="L366" s="39"/>
      <c r="M366" s="175" t="s">
        <v>5</v>
      </c>
      <c r="N366" s="176" t="s">
        <v>44</v>
      </c>
      <c r="O366" s="40"/>
      <c r="P366" s="177">
        <f t="shared" si="101"/>
        <v>0</v>
      </c>
      <c r="Q366" s="177">
        <v>0</v>
      </c>
      <c r="R366" s="177">
        <f t="shared" si="102"/>
        <v>0</v>
      </c>
      <c r="S366" s="177">
        <v>0</v>
      </c>
      <c r="T366" s="178">
        <f t="shared" si="103"/>
        <v>0</v>
      </c>
      <c r="AR366" s="22" t="s">
        <v>430</v>
      </c>
      <c r="AT366" s="22" t="s">
        <v>137</v>
      </c>
      <c r="AU366" s="22" t="s">
        <v>142</v>
      </c>
      <c r="AY366" s="22" t="s">
        <v>134</v>
      </c>
      <c r="BE366" s="179">
        <f t="shared" si="104"/>
        <v>0</v>
      </c>
      <c r="BF366" s="179">
        <f t="shared" si="105"/>
        <v>0</v>
      </c>
      <c r="BG366" s="179">
        <f t="shared" si="106"/>
        <v>0</v>
      </c>
      <c r="BH366" s="179">
        <f t="shared" si="107"/>
        <v>0</v>
      </c>
      <c r="BI366" s="179">
        <f t="shared" si="108"/>
        <v>0</v>
      </c>
      <c r="BJ366" s="22" t="s">
        <v>142</v>
      </c>
      <c r="BK366" s="179">
        <f t="shared" si="109"/>
        <v>0</v>
      </c>
      <c r="BL366" s="22" t="s">
        <v>430</v>
      </c>
      <c r="BM366" s="22" t="s">
        <v>1031</v>
      </c>
    </row>
    <row r="367" spans="2:65" s="1" customFormat="1" ht="20.399999999999999" customHeight="1">
      <c r="B367" s="167"/>
      <c r="C367" s="168" t="s">
        <v>1032</v>
      </c>
      <c r="D367" s="168" t="s">
        <v>137</v>
      </c>
      <c r="E367" s="169" t="s">
        <v>1033</v>
      </c>
      <c r="F367" s="170" t="s">
        <v>1034</v>
      </c>
      <c r="G367" s="171" t="s">
        <v>1024</v>
      </c>
      <c r="H367" s="172">
        <v>2</v>
      </c>
      <c r="I367" s="173"/>
      <c r="J367" s="174">
        <f t="shared" si="100"/>
        <v>0</v>
      </c>
      <c r="K367" s="170" t="s">
        <v>155</v>
      </c>
      <c r="L367" s="39"/>
      <c r="M367" s="175" t="s">
        <v>5</v>
      </c>
      <c r="N367" s="176" t="s">
        <v>44</v>
      </c>
      <c r="O367" s="40"/>
      <c r="P367" s="177">
        <f t="shared" si="101"/>
        <v>0</v>
      </c>
      <c r="Q367" s="177">
        <v>0</v>
      </c>
      <c r="R367" s="177">
        <f t="shared" si="102"/>
        <v>0</v>
      </c>
      <c r="S367" s="177">
        <v>0</v>
      </c>
      <c r="T367" s="178">
        <f t="shared" si="103"/>
        <v>0</v>
      </c>
      <c r="AR367" s="22" t="s">
        <v>430</v>
      </c>
      <c r="AT367" s="22" t="s">
        <v>137</v>
      </c>
      <c r="AU367" s="22" t="s">
        <v>142</v>
      </c>
      <c r="AY367" s="22" t="s">
        <v>134</v>
      </c>
      <c r="BE367" s="179">
        <f t="shared" si="104"/>
        <v>0</v>
      </c>
      <c r="BF367" s="179">
        <f t="shared" si="105"/>
        <v>0</v>
      </c>
      <c r="BG367" s="179">
        <f t="shared" si="106"/>
        <v>0</v>
      </c>
      <c r="BH367" s="179">
        <f t="shared" si="107"/>
        <v>0</v>
      </c>
      <c r="BI367" s="179">
        <f t="shared" si="108"/>
        <v>0</v>
      </c>
      <c r="BJ367" s="22" t="s">
        <v>142</v>
      </c>
      <c r="BK367" s="179">
        <f t="shared" si="109"/>
        <v>0</v>
      </c>
      <c r="BL367" s="22" t="s">
        <v>430</v>
      </c>
      <c r="BM367" s="22" t="s">
        <v>1035</v>
      </c>
    </row>
    <row r="368" spans="2:65" s="1" customFormat="1" ht="20.399999999999999" customHeight="1">
      <c r="B368" s="167"/>
      <c r="C368" s="168" t="s">
        <v>1036</v>
      </c>
      <c r="D368" s="168" t="s">
        <v>137</v>
      </c>
      <c r="E368" s="169" t="s">
        <v>1037</v>
      </c>
      <c r="F368" s="170" t="s">
        <v>1038</v>
      </c>
      <c r="G368" s="171" t="s">
        <v>1039</v>
      </c>
      <c r="H368" s="172">
        <v>30</v>
      </c>
      <c r="I368" s="173"/>
      <c r="J368" s="174">
        <f t="shared" si="100"/>
        <v>0</v>
      </c>
      <c r="K368" s="170" t="s">
        <v>5</v>
      </c>
      <c r="L368" s="39"/>
      <c r="M368" s="175" t="s">
        <v>5</v>
      </c>
      <c r="N368" s="176" t="s">
        <v>44</v>
      </c>
      <c r="O368" s="40"/>
      <c r="P368" s="177">
        <f t="shared" si="101"/>
        <v>0</v>
      </c>
      <c r="Q368" s="177">
        <v>0</v>
      </c>
      <c r="R368" s="177">
        <f t="shared" si="102"/>
        <v>0</v>
      </c>
      <c r="S368" s="177">
        <v>0</v>
      </c>
      <c r="T368" s="178">
        <f t="shared" si="103"/>
        <v>0</v>
      </c>
      <c r="AR368" s="22" t="s">
        <v>430</v>
      </c>
      <c r="AT368" s="22" t="s">
        <v>137</v>
      </c>
      <c r="AU368" s="22" t="s">
        <v>142</v>
      </c>
      <c r="AY368" s="22" t="s">
        <v>134</v>
      </c>
      <c r="BE368" s="179">
        <f t="shared" si="104"/>
        <v>0</v>
      </c>
      <c r="BF368" s="179">
        <f t="shared" si="105"/>
        <v>0</v>
      </c>
      <c r="BG368" s="179">
        <f t="shared" si="106"/>
        <v>0</v>
      </c>
      <c r="BH368" s="179">
        <f t="shared" si="107"/>
        <v>0</v>
      </c>
      <c r="BI368" s="179">
        <f t="shared" si="108"/>
        <v>0</v>
      </c>
      <c r="BJ368" s="22" t="s">
        <v>142</v>
      </c>
      <c r="BK368" s="179">
        <f t="shared" si="109"/>
        <v>0</v>
      </c>
      <c r="BL368" s="22" t="s">
        <v>430</v>
      </c>
      <c r="BM368" s="22" t="s">
        <v>1040</v>
      </c>
    </row>
    <row r="369" spans="2:65" s="1" customFormat="1" ht="28.8" customHeight="1">
      <c r="B369" s="167"/>
      <c r="C369" s="168" t="s">
        <v>1041</v>
      </c>
      <c r="D369" s="168" t="s">
        <v>137</v>
      </c>
      <c r="E369" s="169" t="s">
        <v>1042</v>
      </c>
      <c r="F369" s="170" t="s">
        <v>1043</v>
      </c>
      <c r="G369" s="171" t="s">
        <v>1044</v>
      </c>
      <c r="H369" s="172">
        <v>4</v>
      </c>
      <c r="I369" s="173"/>
      <c r="J369" s="174">
        <f t="shared" si="100"/>
        <v>0</v>
      </c>
      <c r="K369" s="170" t="s">
        <v>155</v>
      </c>
      <c r="L369" s="39"/>
      <c r="M369" s="175" t="s">
        <v>5</v>
      </c>
      <c r="N369" s="176" t="s">
        <v>44</v>
      </c>
      <c r="O369" s="40"/>
      <c r="P369" s="177">
        <f t="shared" si="101"/>
        <v>0</v>
      </c>
      <c r="Q369" s="177">
        <v>0</v>
      </c>
      <c r="R369" s="177">
        <f t="shared" si="102"/>
        <v>0</v>
      </c>
      <c r="S369" s="177">
        <v>0</v>
      </c>
      <c r="T369" s="178">
        <f t="shared" si="103"/>
        <v>0</v>
      </c>
      <c r="AR369" s="22" t="s">
        <v>430</v>
      </c>
      <c r="AT369" s="22" t="s">
        <v>137</v>
      </c>
      <c r="AU369" s="22" t="s">
        <v>142</v>
      </c>
      <c r="AY369" s="22" t="s">
        <v>134</v>
      </c>
      <c r="BE369" s="179">
        <f t="shared" si="104"/>
        <v>0</v>
      </c>
      <c r="BF369" s="179">
        <f t="shared" si="105"/>
        <v>0</v>
      </c>
      <c r="BG369" s="179">
        <f t="shared" si="106"/>
        <v>0</v>
      </c>
      <c r="BH369" s="179">
        <f t="shared" si="107"/>
        <v>0</v>
      </c>
      <c r="BI369" s="179">
        <f t="shared" si="108"/>
        <v>0</v>
      </c>
      <c r="BJ369" s="22" t="s">
        <v>142</v>
      </c>
      <c r="BK369" s="179">
        <f t="shared" si="109"/>
        <v>0</v>
      </c>
      <c r="BL369" s="22" t="s">
        <v>430</v>
      </c>
      <c r="BM369" s="22" t="s">
        <v>1045</v>
      </c>
    </row>
    <row r="370" spans="2:65" s="1" customFormat="1" ht="20.399999999999999" customHeight="1">
      <c r="B370" s="167"/>
      <c r="C370" s="168" t="s">
        <v>1046</v>
      </c>
      <c r="D370" s="168" t="s">
        <v>137</v>
      </c>
      <c r="E370" s="169" t="s">
        <v>1047</v>
      </c>
      <c r="F370" s="170" t="s">
        <v>1048</v>
      </c>
      <c r="G370" s="171" t="s">
        <v>1044</v>
      </c>
      <c r="H370" s="172">
        <v>2</v>
      </c>
      <c r="I370" s="173"/>
      <c r="J370" s="174">
        <f t="shared" si="100"/>
        <v>0</v>
      </c>
      <c r="K370" s="170" t="s">
        <v>155</v>
      </c>
      <c r="L370" s="39"/>
      <c r="M370" s="175" t="s">
        <v>5</v>
      </c>
      <c r="N370" s="176" t="s">
        <v>44</v>
      </c>
      <c r="O370" s="40"/>
      <c r="P370" s="177">
        <f t="shared" si="101"/>
        <v>0</v>
      </c>
      <c r="Q370" s="177">
        <v>0</v>
      </c>
      <c r="R370" s="177">
        <f t="shared" si="102"/>
        <v>0</v>
      </c>
      <c r="S370" s="177">
        <v>0</v>
      </c>
      <c r="T370" s="178">
        <f t="shared" si="103"/>
        <v>0</v>
      </c>
      <c r="AR370" s="22" t="s">
        <v>430</v>
      </c>
      <c r="AT370" s="22" t="s">
        <v>137</v>
      </c>
      <c r="AU370" s="22" t="s">
        <v>142</v>
      </c>
      <c r="AY370" s="22" t="s">
        <v>134</v>
      </c>
      <c r="BE370" s="179">
        <f t="shared" si="104"/>
        <v>0</v>
      </c>
      <c r="BF370" s="179">
        <f t="shared" si="105"/>
        <v>0</v>
      </c>
      <c r="BG370" s="179">
        <f t="shared" si="106"/>
        <v>0</v>
      </c>
      <c r="BH370" s="179">
        <f t="shared" si="107"/>
        <v>0</v>
      </c>
      <c r="BI370" s="179">
        <f t="shared" si="108"/>
        <v>0</v>
      </c>
      <c r="BJ370" s="22" t="s">
        <v>142</v>
      </c>
      <c r="BK370" s="179">
        <f t="shared" si="109"/>
        <v>0</v>
      </c>
      <c r="BL370" s="22" t="s">
        <v>430</v>
      </c>
      <c r="BM370" s="22" t="s">
        <v>1049</v>
      </c>
    </row>
    <row r="371" spans="2:65" s="1" customFormat="1" ht="28.8" customHeight="1">
      <c r="B371" s="167"/>
      <c r="C371" s="168" t="s">
        <v>1050</v>
      </c>
      <c r="D371" s="168" t="s">
        <v>137</v>
      </c>
      <c r="E371" s="169" t="s">
        <v>1051</v>
      </c>
      <c r="F371" s="170" t="s">
        <v>1052</v>
      </c>
      <c r="G371" s="171" t="s">
        <v>154</v>
      </c>
      <c r="H371" s="172">
        <v>5</v>
      </c>
      <c r="I371" s="173"/>
      <c r="J371" s="174">
        <f t="shared" si="100"/>
        <v>0</v>
      </c>
      <c r="K371" s="170" t="s">
        <v>155</v>
      </c>
      <c r="L371" s="39"/>
      <c r="M371" s="175" t="s">
        <v>5</v>
      </c>
      <c r="N371" s="176" t="s">
        <v>44</v>
      </c>
      <c r="O371" s="40"/>
      <c r="P371" s="177">
        <f t="shared" si="101"/>
        <v>0</v>
      </c>
      <c r="Q371" s="177">
        <v>0</v>
      </c>
      <c r="R371" s="177">
        <f t="shared" si="102"/>
        <v>0</v>
      </c>
      <c r="S371" s="177">
        <v>0</v>
      </c>
      <c r="T371" s="178">
        <f t="shared" si="103"/>
        <v>0</v>
      </c>
      <c r="AR371" s="22" t="s">
        <v>430</v>
      </c>
      <c r="AT371" s="22" t="s">
        <v>137</v>
      </c>
      <c r="AU371" s="22" t="s">
        <v>142</v>
      </c>
      <c r="AY371" s="22" t="s">
        <v>134</v>
      </c>
      <c r="BE371" s="179">
        <f t="shared" si="104"/>
        <v>0</v>
      </c>
      <c r="BF371" s="179">
        <f t="shared" si="105"/>
        <v>0</v>
      </c>
      <c r="BG371" s="179">
        <f t="shared" si="106"/>
        <v>0</v>
      </c>
      <c r="BH371" s="179">
        <f t="shared" si="107"/>
        <v>0</v>
      </c>
      <c r="BI371" s="179">
        <f t="shared" si="108"/>
        <v>0</v>
      </c>
      <c r="BJ371" s="22" t="s">
        <v>142</v>
      </c>
      <c r="BK371" s="179">
        <f t="shared" si="109"/>
        <v>0</v>
      </c>
      <c r="BL371" s="22" t="s">
        <v>430</v>
      </c>
      <c r="BM371" s="22" t="s">
        <v>1053</v>
      </c>
    </row>
    <row r="372" spans="2:65" s="1" customFormat="1" ht="20.399999999999999" customHeight="1">
      <c r="B372" s="167"/>
      <c r="C372" s="168" t="s">
        <v>1054</v>
      </c>
      <c r="D372" s="168" t="s">
        <v>137</v>
      </c>
      <c r="E372" s="169" t="s">
        <v>1055</v>
      </c>
      <c r="F372" s="170" t="s">
        <v>1056</v>
      </c>
      <c r="G372" s="171" t="s">
        <v>154</v>
      </c>
      <c r="H372" s="172">
        <v>30</v>
      </c>
      <c r="I372" s="173"/>
      <c r="J372" s="174">
        <f t="shared" si="100"/>
        <v>0</v>
      </c>
      <c r="K372" s="170" t="s">
        <v>5</v>
      </c>
      <c r="L372" s="39"/>
      <c r="M372" s="175" t="s">
        <v>5</v>
      </c>
      <c r="N372" s="176" t="s">
        <v>44</v>
      </c>
      <c r="O372" s="40"/>
      <c r="P372" s="177">
        <f t="shared" si="101"/>
        <v>0</v>
      </c>
      <c r="Q372" s="177">
        <v>0</v>
      </c>
      <c r="R372" s="177">
        <f t="shared" si="102"/>
        <v>0</v>
      </c>
      <c r="S372" s="177">
        <v>0</v>
      </c>
      <c r="T372" s="178">
        <f t="shared" si="103"/>
        <v>0</v>
      </c>
      <c r="AR372" s="22" t="s">
        <v>430</v>
      </c>
      <c r="AT372" s="22" t="s">
        <v>137</v>
      </c>
      <c r="AU372" s="22" t="s">
        <v>142</v>
      </c>
      <c r="AY372" s="22" t="s">
        <v>134</v>
      </c>
      <c r="BE372" s="179">
        <f t="shared" si="104"/>
        <v>0</v>
      </c>
      <c r="BF372" s="179">
        <f t="shared" si="105"/>
        <v>0</v>
      </c>
      <c r="BG372" s="179">
        <f t="shared" si="106"/>
        <v>0</v>
      </c>
      <c r="BH372" s="179">
        <f t="shared" si="107"/>
        <v>0</v>
      </c>
      <c r="BI372" s="179">
        <f t="shared" si="108"/>
        <v>0</v>
      </c>
      <c r="BJ372" s="22" t="s">
        <v>142</v>
      </c>
      <c r="BK372" s="179">
        <f t="shared" si="109"/>
        <v>0</v>
      </c>
      <c r="BL372" s="22" t="s">
        <v>430</v>
      </c>
      <c r="BM372" s="22" t="s">
        <v>1057</v>
      </c>
    </row>
    <row r="373" spans="2:65" s="1" customFormat="1" ht="20.399999999999999" customHeight="1">
      <c r="B373" s="167"/>
      <c r="C373" s="168" t="s">
        <v>1058</v>
      </c>
      <c r="D373" s="168" t="s">
        <v>137</v>
      </c>
      <c r="E373" s="169" t="s">
        <v>1059</v>
      </c>
      <c r="F373" s="170" t="s">
        <v>1060</v>
      </c>
      <c r="G373" s="171" t="s">
        <v>154</v>
      </c>
      <c r="H373" s="172">
        <v>30</v>
      </c>
      <c r="I373" s="173"/>
      <c r="J373" s="174">
        <f t="shared" si="100"/>
        <v>0</v>
      </c>
      <c r="K373" s="170" t="s">
        <v>5</v>
      </c>
      <c r="L373" s="39"/>
      <c r="M373" s="175" t="s">
        <v>5</v>
      </c>
      <c r="N373" s="176" t="s">
        <v>44</v>
      </c>
      <c r="O373" s="40"/>
      <c r="P373" s="177">
        <f t="shared" si="101"/>
        <v>0</v>
      </c>
      <c r="Q373" s="177">
        <v>0</v>
      </c>
      <c r="R373" s="177">
        <f t="shared" si="102"/>
        <v>0</v>
      </c>
      <c r="S373" s="177">
        <v>0</v>
      </c>
      <c r="T373" s="178">
        <f t="shared" si="103"/>
        <v>0</v>
      </c>
      <c r="AR373" s="22" t="s">
        <v>430</v>
      </c>
      <c r="AT373" s="22" t="s">
        <v>137</v>
      </c>
      <c r="AU373" s="22" t="s">
        <v>142</v>
      </c>
      <c r="AY373" s="22" t="s">
        <v>134</v>
      </c>
      <c r="BE373" s="179">
        <f t="shared" si="104"/>
        <v>0</v>
      </c>
      <c r="BF373" s="179">
        <f t="shared" si="105"/>
        <v>0</v>
      </c>
      <c r="BG373" s="179">
        <f t="shared" si="106"/>
        <v>0</v>
      </c>
      <c r="BH373" s="179">
        <f t="shared" si="107"/>
        <v>0</v>
      </c>
      <c r="BI373" s="179">
        <f t="shared" si="108"/>
        <v>0</v>
      </c>
      <c r="BJ373" s="22" t="s">
        <v>142</v>
      </c>
      <c r="BK373" s="179">
        <f t="shared" si="109"/>
        <v>0</v>
      </c>
      <c r="BL373" s="22" t="s">
        <v>430</v>
      </c>
      <c r="BM373" s="22" t="s">
        <v>1061</v>
      </c>
    </row>
    <row r="374" spans="2:65" s="1" customFormat="1" ht="20.399999999999999" customHeight="1">
      <c r="B374" s="167"/>
      <c r="C374" s="168" t="s">
        <v>1062</v>
      </c>
      <c r="D374" s="168" t="s">
        <v>137</v>
      </c>
      <c r="E374" s="169" t="s">
        <v>1063</v>
      </c>
      <c r="F374" s="170" t="s">
        <v>1064</v>
      </c>
      <c r="G374" s="171" t="s">
        <v>154</v>
      </c>
      <c r="H374" s="172">
        <v>30</v>
      </c>
      <c r="I374" s="173"/>
      <c r="J374" s="174">
        <f t="shared" si="100"/>
        <v>0</v>
      </c>
      <c r="K374" s="170" t="s">
        <v>5</v>
      </c>
      <c r="L374" s="39"/>
      <c r="M374" s="175" t="s">
        <v>5</v>
      </c>
      <c r="N374" s="176" t="s">
        <v>44</v>
      </c>
      <c r="O374" s="40"/>
      <c r="P374" s="177">
        <f t="shared" si="101"/>
        <v>0</v>
      </c>
      <c r="Q374" s="177">
        <v>0</v>
      </c>
      <c r="R374" s="177">
        <f t="shared" si="102"/>
        <v>0</v>
      </c>
      <c r="S374" s="177">
        <v>0</v>
      </c>
      <c r="T374" s="178">
        <f t="shared" si="103"/>
        <v>0</v>
      </c>
      <c r="AR374" s="22" t="s">
        <v>430</v>
      </c>
      <c r="AT374" s="22" t="s">
        <v>137</v>
      </c>
      <c r="AU374" s="22" t="s">
        <v>142</v>
      </c>
      <c r="AY374" s="22" t="s">
        <v>134</v>
      </c>
      <c r="BE374" s="179">
        <f t="shared" si="104"/>
        <v>0</v>
      </c>
      <c r="BF374" s="179">
        <f t="shared" si="105"/>
        <v>0</v>
      </c>
      <c r="BG374" s="179">
        <f t="shared" si="106"/>
        <v>0</v>
      </c>
      <c r="BH374" s="179">
        <f t="shared" si="107"/>
        <v>0</v>
      </c>
      <c r="BI374" s="179">
        <f t="shared" si="108"/>
        <v>0</v>
      </c>
      <c r="BJ374" s="22" t="s">
        <v>142</v>
      </c>
      <c r="BK374" s="179">
        <f t="shared" si="109"/>
        <v>0</v>
      </c>
      <c r="BL374" s="22" t="s">
        <v>430</v>
      </c>
      <c r="BM374" s="22" t="s">
        <v>1065</v>
      </c>
    </row>
    <row r="375" spans="2:65" s="1" customFormat="1" ht="20.399999999999999" customHeight="1">
      <c r="B375" s="167"/>
      <c r="C375" s="168" t="s">
        <v>1066</v>
      </c>
      <c r="D375" s="168" t="s">
        <v>137</v>
      </c>
      <c r="E375" s="169" t="s">
        <v>1067</v>
      </c>
      <c r="F375" s="170" t="s">
        <v>1068</v>
      </c>
      <c r="G375" s="171" t="s">
        <v>154</v>
      </c>
      <c r="H375" s="172">
        <v>30</v>
      </c>
      <c r="I375" s="173"/>
      <c r="J375" s="174">
        <f t="shared" si="100"/>
        <v>0</v>
      </c>
      <c r="K375" s="170" t="s">
        <v>5</v>
      </c>
      <c r="L375" s="39"/>
      <c r="M375" s="175" t="s">
        <v>5</v>
      </c>
      <c r="N375" s="176" t="s">
        <v>44</v>
      </c>
      <c r="O375" s="40"/>
      <c r="P375" s="177">
        <f t="shared" si="101"/>
        <v>0</v>
      </c>
      <c r="Q375" s="177">
        <v>0</v>
      </c>
      <c r="R375" s="177">
        <f t="shared" si="102"/>
        <v>0</v>
      </c>
      <c r="S375" s="177">
        <v>0</v>
      </c>
      <c r="T375" s="178">
        <f t="shared" si="103"/>
        <v>0</v>
      </c>
      <c r="AR375" s="22" t="s">
        <v>430</v>
      </c>
      <c r="AT375" s="22" t="s">
        <v>137</v>
      </c>
      <c r="AU375" s="22" t="s">
        <v>142</v>
      </c>
      <c r="AY375" s="22" t="s">
        <v>134</v>
      </c>
      <c r="BE375" s="179">
        <f t="shared" si="104"/>
        <v>0</v>
      </c>
      <c r="BF375" s="179">
        <f t="shared" si="105"/>
        <v>0</v>
      </c>
      <c r="BG375" s="179">
        <f t="shared" si="106"/>
        <v>0</v>
      </c>
      <c r="BH375" s="179">
        <f t="shared" si="107"/>
        <v>0</v>
      </c>
      <c r="BI375" s="179">
        <f t="shared" si="108"/>
        <v>0</v>
      </c>
      <c r="BJ375" s="22" t="s">
        <v>142</v>
      </c>
      <c r="BK375" s="179">
        <f t="shared" si="109"/>
        <v>0</v>
      </c>
      <c r="BL375" s="22" t="s">
        <v>430</v>
      </c>
      <c r="BM375" s="22" t="s">
        <v>1069</v>
      </c>
    </row>
    <row r="376" spans="2:65" s="10" customFormat="1" ht="37.35" customHeight="1">
      <c r="B376" s="153"/>
      <c r="D376" s="154" t="s">
        <v>71</v>
      </c>
      <c r="E376" s="155" t="s">
        <v>1070</v>
      </c>
      <c r="F376" s="155" t="s">
        <v>1071</v>
      </c>
      <c r="I376" s="156"/>
      <c r="J376" s="157">
        <f>BK376</f>
        <v>0</v>
      </c>
      <c r="L376" s="153"/>
      <c r="M376" s="158"/>
      <c r="N376" s="159"/>
      <c r="O376" s="159"/>
      <c r="P376" s="160">
        <f>P377+P379</f>
        <v>0</v>
      </c>
      <c r="Q376" s="159"/>
      <c r="R376" s="160">
        <f>R377+R379</f>
        <v>0</v>
      </c>
      <c r="S376" s="159"/>
      <c r="T376" s="161">
        <f>T377+T379</f>
        <v>0</v>
      </c>
      <c r="AR376" s="154" t="s">
        <v>163</v>
      </c>
      <c r="AT376" s="162" t="s">
        <v>71</v>
      </c>
      <c r="AU376" s="162" t="s">
        <v>72</v>
      </c>
      <c r="AY376" s="154" t="s">
        <v>134</v>
      </c>
      <c r="BK376" s="163">
        <f>BK377+BK379</f>
        <v>0</v>
      </c>
    </row>
    <row r="377" spans="2:65" s="10" customFormat="1" ht="19.95" customHeight="1">
      <c r="B377" s="153"/>
      <c r="D377" s="164" t="s">
        <v>71</v>
      </c>
      <c r="E377" s="165" t="s">
        <v>1072</v>
      </c>
      <c r="F377" s="165" t="s">
        <v>1073</v>
      </c>
      <c r="I377" s="156"/>
      <c r="J377" s="166">
        <f>BK377</f>
        <v>0</v>
      </c>
      <c r="L377" s="153"/>
      <c r="M377" s="158"/>
      <c r="N377" s="159"/>
      <c r="O377" s="159"/>
      <c r="P377" s="160">
        <f>P378</f>
        <v>0</v>
      </c>
      <c r="Q377" s="159"/>
      <c r="R377" s="160">
        <f>R378</f>
        <v>0</v>
      </c>
      <c r="S377" s="159"/>
      <c r="T377" s="161">
        <f>T378</f>
        <v>0</v>
      </c>
      <c r="AR377" s="154" t="s">
        <v>163</v>
      </c>
      <c r="AT377" s="162" t="s">
        <v>71</v>
      </c>
      <c r="AU377" s="162" t="s">
        <v>24</v>
      </c>
      <c r="AY377" s="154" t="s">
        <v>134</v>
      </c>
      <c r="BK377" s="163">
        <f>BK378</f>
        <v>0</v>
      </c>
    </row>
    <row r="378" spans="2:65" s="1" customFormat="1" ht="28.8" customHeight="1">
      <c r="B378" s="167"/>
      <c r="C378" s="168" t="s">
        <v>1074</v>
      </c>
      <c r="D378" s="168" t="s">
        <v>137</v>
      </c>
      <c r="E378" s="169" t="s">
        <v>1075</v>
      </c>
      <c r="F378" s="170" t="s">
        <v>1076</v>
      </c>
      <c r="G378" s="171" t="s">
        <v>154</v>
      </c>
      <c r="H378" s="172">
        <v>6</v>
      </c>
      <c r="I378" s="173"/>
      <c r="J378" s="174">
        <f>ROUND(I378*H378,2)</f>
        <v>0</v>
      </c>
      <c r="K378" s="170" t="s">
        <v>199</v>
      </c>
      <c r="L378" s="39"/>
      <c r="M378" s="175" t="s">
        <v>5</v>
      </c>
      <c r="N378" s="176" t="s">
        <v>44</v>
      </c>
      <c r="O378" s="40"/>
      <c r="P378" s="177">
        <f>O378*H378</f>
        <v>0</v>
      </c>
      <c r="Q378" s="177">
        <v>0</v>
      </c>
      <c r="R378" s="177">
        <f>Q378*H378</f>
        <v>0</v>
      </c>
      <c r="S378" s="177">
        <v>0</v>
      </c>
      <c r="T378" s="178">
        <f>S378*H378</f>
        <v>0</v>
      </c>
      <c r="AR378" s="22" t="s">
        <v>1077</v>
      </c>
      <c r="AT378" s="22" t="s">
        <v>137</v>
      </c>
      <c r="AU378" s="22" t="s">
        <v>142</v>
      </c>
      <c r="AY378" s="22" t="s">
        <v>134</v>
      </c>
      <c r="BE378" s="179">
        <f>IF(N378="základní",J378,0)</f>
        <v>0</v>
      </c>
      <c r="BF378" s="179">
        <f>IF(N378="snížená",J378,0)</f>
        <v>0</v>
      </c>
      <c r="BG378" s="179">
        <f>IF(N378="zákl. přenesená",J378,0)</f>
        <v>0</v>
      </c>
      <c r="BH378" s="179">
        <f>IF(N378="sníž. přenesená",J378,0)</f>
        <v>0</v>
      </c>
      <c r="BI378" s="179">
        <f>IF(N378="nulová",J378,0)</f>
        <v>0</v>
      </c>
      <c r="BJ378" s="22" t="s">
        <v>142</v>
      </c>
      <c r="BK378" s="179">
        <f>ROUND(I378*H378,2)</f>
        <v>0</v>
      </c>
      <c r="BL378" s="22" t="s">
        <v>1077</v>
      </c>
      <c r="BM378" s="22" t="s">
        <v>1078</v>
      </c>
    </row>
    <row r="379" spans="2:65" s="10" customFormat="1" ht="29.85" customHeight="1">
      <c r="B379" s="153"/>
      <c r="D379" s="164" t="s">
        <v>71</v>
      </c>
      <c r="E379" s="165" t="s">
        <v>1079</v>
      </c>
      <c r="F379" s="165" t="s">
        <v>1080</v>
      </c>
      <c r="I379" s="156"/>
      <c r="J379" s="166">
        <f>BK379</f>
        <v>0</v>
      </c>
      <c r="L379" s="153"/>
      <c r="M379" s="158"/>
      <c r="N379" s="159"/>
      <c r="O379" s="159"/>
      <c r="P379" s="160">
        <f>P380</f>
        <v>0</v>
      </c>
      <c r="Q379" s="159"/>
      <c r="R379" s="160">
        <f>R380</f>
        <v>0</v>
      </c>
      <c r="S379" s="159"/>
      <c r="T379" s="161">
        <f>T380</f>
        <v>0</v>
      </c>
      <c r="AR379" s="154" t="s">
        <v>163</v>
      </c>
      <c r="AT379" s="162" t="s">
        <v>71</v>
      </c>
      <c r="AU379" s="162" t="s">
        <v>24</v>
      </c>
      <c r="AY379" s="154" t="s">
        <v>134</v>
      </c>
      <c r="BK379" s="163">
        <f>BK380</f>
        <v>0</v>
      </c>
    </row>
    <row r="380" spans="2:65" s="1" customFormat="1" ht="28.8" customHeight="1">
      <c r="B380" s="167"/>
      <c r="C380" s="168" t="s">
        <v>1081</v>
      </c>
      <c r="D380" s="168" t="s">
        <v>137</v>
      </c>
      <c r="E380" s="169" t="s">
        <v>1082</v>
      </c>
      <c r="F380" s="170" t="s">
        <v>1083</v>
      </c>
      <c r="G380" s="171" t="s">
        <v>154</v>
      </c>
      <c r="H380" s="172">
        <v>1</v>
      </c>
      <c r="I380" s="173"/>
      <c r="J380" s="174">
        <f>ROUND(I380*H380,2)</f>
        <v>0</v>
      </c>
      <c r="K380" s="170" t="s">
        <v>155</v>
      </c>
      <c r="L380" s="39"/>
      <c r="M380" s="175" t="s">
        <v>5</v>
      </c>
      <c r="N380" s="214" t="s">
        <v>44</v>
      </c>
      <c r="O380" s="215"/>
      <c r="P380" s="216">
        <f>O380*H380</f>
        <v>0</v>
      </c>
      <c r="Q380" s="216">
        <v>0</v>
      </c>
      <c r="R380" s="216">
        <f>Q380*H380</f>
        <v>0</v>
      </c>
      <c r="S380" s="216">
        <v>0</v>
      </c>
      <c r="T380" s="217">
        <f>S380*H380</f>
        <v>0</v>
      </c>
      <c r="AR380" s="22" t="s">
        <v>1077</v>
      </c>
      <c r="AT380" s="22" t="s">
        <v>137</v>
      </c>
      <c r="AU380" s="22" t="s">
        <v>142</v>
      </c>
      <c r="AY380" s="22" t="s">
        <v>134</v>
      </c>
      <c r="BE380" s="179">
        <f>IF(N380="základní",J380,0)</f>
        <v>0</v>
      </c>
      <c r="BF380" s="179">
        <f>IF(N380="snížená",J380,0)</f>
        <v>0</v>
      </c>
      <c r="BG380" s="179">
        <f>IF(N380="zákl. přenesená",J380,0)</f>
        <v>0</v>
      </c>
      <c r="BH380" s="179">
        <f>IF(N380="sníž. přenesená",J380,0)</f>
        <v>0</v>
      </c>
      <c r="BI380" s="179">
        <f>IF(N380="nulová",J380,0)</f>
        <v>0</v>
      </c>
      <c r="BJ380" s="22" t="s">
        <v>142</v>
      </c>
      <c r="BK380" s="179">
        <f>ROUND(I380*H380,2)</f>
        <v>0</v>
      </c>
      <c r="BL380" s="22" t="s">
        <v>1077</v>
      </c>
      <c r="BM380" s="22" t="s">
        <v>1084</v>
      </c>
    </row>
    <row r="381" spans="2:65" s="1" customFormat="1" ht="6.9" customHeight="1">
      <c r="B381" s="54"/>
      <c r="C381" s="55"/>
      <c r="D381" s="55"/>
      <c r="E381" s="55"/>
      <c r="F381" s="55"/>
      <c r="G381" s="55"/>
      <c r="H381" s="55"/>
      <c r="I381" s="120"/>
      <c r="J381" s="55"/>
      <c r="K381" s="55"/>
      <c r="L381" s="39"/>
    </row>
  </sheetData>
  <autoFilter ref="C98:K380"/>
  <mergeCells count="6">
    <mergeCell ref="G1:H1"/>
    <mergeCell ref="L2:V2"/>
    <mergeCell ref="E7:H7"/>
    <mergeCell ref="E22:H22"/>
    <mergeCell ref="E43:H43"/>
    <mergeCell ref="E91:H91"/>
  </mergeCells>
  <hyperlinks>
    <hyperlink ref="F1:G1" location="C2" display="1) Krycí list soupisu"/>
    <hyperlink ref="G1:H1" location="C50" display="2) Rekapitulace"/>
    <hyperlink ref="J1" location="C98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2"/>
  <cols>
    <col min="1" max="1" width="8.28515625" style="218" customWidth="1"/>
    <col min="2" max="2" width="1.7109375" style="218" customWidth="1"/>
    <col min="3" max="4" width="5" style="218" customWidth="1"/>
    <col min="5" max="5" width="11.7109375" style="218" customWidth="1"/>
    <col min="6" max="6" width="9.140625" style="218" customWidth="1"/>
    <col min="7" max="7" width="5" style="218" customWidth="1"/>
    <col min="8" max="8" width="77.85546875" style="218" customWidth="1"/>
    <col min="9" max="10" width="20" style="218" customWidth="1"/>
    <col min="11" max="11" width="1.7109375" style="218" customWidth="1"/>
  </cols>
  <sheetData>
    <row r="1" spans="2:11" ht="37.5" customHeight="1"/>
    <row r="2" spans="2:11" ht="7.5" customHeight="1">
      <c r="B2" s="219"/>
      <c r="C2" s="220"/>
      <c r="D2" s="220"/>
      <c r="E2" s="220"/>
      <c r="F2" s="220"/>
      <c r="G2" s="220"/>
      <c r="H2" s="220"/>
      <c r="I2" s="220"/>
      <c r="J2" s="220"/>
      <c r="K2" s="221"/>
    </row>
    <row r="3" spans="2:11" s="13" customFormat="1" ht="45" customHeight="1">
      <c r="B3" s="222"/>
      <c r="C3" s="338" t="s">
        <v>1085</v>
      </c>
      <c r="D3" s="338"/>
      <c r="E3" s="338"/>
      <c r="F3" s="338"/>
      <c r="G3" s="338"/>
      <c r="H3" s="338"/>
      <c r="I3" s="338"/>
      <c r="J3" s="338"/>
      <c r="K3" s="223"/>
    </row>
    <row r="4" spans="2:11" ht="25.5" customHeight="1">
      <c r="B4" s="224"/>
      <c r="C4" s="339" t="s">
        <v>1086</v>
      </c>
      <c r="D4" s="339"/>
      <c r="E4" s="339"/>
      <c r="F4" s="339"/>
      <c r="G4" s="339"/>
      <c r="H4" s="339"/>
      <c r="I4" s="339"/>
      <c r="J4" s="339"/>
      <c r="K4" s="225"/>
    </row>
    <row r="5" spans="2:11" ht="5.25" customHeight="1">
      <c r="B5" s="224"/>
      <c r="C5" s="226"/>
      <c r="D5" s="226"/>
      <c r="E5" s="226"/>
      <c r="F5" s="226"/>
      <c r="G5" s="226"/>
      <c r="H5" s="226"/>
      <c r="I5" s="226"/>
      <c r="J5" s="226"/>
      <c r="K5" s="225"/>
    </row>
    <row r="6" spans="2:11" ht="15" customHeight="1">
      <c r="B6" s="224"/>
      <c r="C6" s="337" t="s">
        <v>1087</v>
      </c>
      <c r="D6" s="337"/>
      <c r="E6" s="337"/>
      <c r="F6" s="337"/>
      <c r="G6" s="337"/>
      <c r="H6" s="337"/>
      <c r="I6" s="337"/>
      <c r="J6" s="337"/>
      <c r="K6" s="225"/>
    </row>
    <row r="7" spans="2:11" ht="15" customHeight="1">
      <c r="B7" s="228"/>
      <c r="C7" s="337" t="s">
        <v>1088</v>
      </c>
      <c r="D7" s="337"/>
      <c r="E7" s="337"/>
      <c r="F7" s="337"/>
      <c r="G7" s="337"/>
      <c r="H7" s="337"/>
      <c r="I7" s="337"/>
      <c r="J7" s="337"/>
      <c r="K7" s="225"/>
    </row>
    <row r="8" spans="2:11" ht="12.75" customHeight="1">
      <c r="B8" s="228"/>
      <c r="C8" s="227"/>
      <c r="D8" s="227"/>
      <c r="E8" s="227"/>
      <c r="F8" s="227"/>
      <c r="G8" s="227"/>
      <c r="H8" s="227"/>
      <c r="I8" s="227"/>
      <c r="J8" s="227"/>
      <c r="K8" s="225"/>
    </row>
    <row r="9" spans="2:11" ht="15" customHeight="1">
      <c r="B9" s="228"/>
      <c r="C9" s="337" t="s">
        <v>1089</v>
      </c>
      <c r="D9" s="337"/>
      <c r="E9" s="337"/>
      <c r="F9" s="337"/>
      <c r="G9" s="337"/>
      <c r="H9" s="337"/>
      <c r="I9" s="337"/>
      <c r="J9" s="337"/>
      <c r="K9" s="225"/>
    </row>
    <row r="10" spans="2:11" ht="15" customHeight="1">
      <c r="B10" s="228"/>
      <c r="C10" s="227"/>
      <c r="D10" s="337" t="s">
        <v>1090</v>
      </c>
      <c r="E10" s="337"/>
      <c r="F10" s="337"/>
      <c r="G10" s="337"/>
      <c r="H10" s="337"/>
      <c r="I10" s="337"/>
      <c r="J10" s="337"/>
      <c r="K10" s="225"/>
    </row>
    <row r="11" spans="2:11" ht="15" customHeight="1">
      <c r="B11" s="228"/>
      <c r="C11" s="229"/>
      <c r="D11" s="337" t="s">
        <v>1091</v>
      </c>
      <c r="E11" s="337"/>
      <c r="F11" s="337"/>
      <c r="G11" s="337"/>
      <c r="H11" s="337"/>
      <c r="I11" s="337"/>
      <c r="J11" s="337"/>
      <c r="K11" s="225"/>
    </row>
    <row r="12" spans="2:11" ht="12.75" customHeight="1">
      <c r="B12" s="228"/>
      <c r="C12" s="229"/>
      <c r="D12" s="229"/>
      <c r="E12" s="229"/>
      <c r="F12" s="229"/>
      <c r="G12" s="229"/>
      <c r="H12" s="229"/>
      <c r="I12" s="229"/>
      <c r="J12" s="229"/>
      <c r="K12" s="225"/>
    </row>
    <row r="13" spans="2:11" ht="15" customHeight="1">
      <c r="B13" s="228"/>
      <c r="C13" s="229"/>
      <c r="D13" s="337" t="s">
        <v>1092</v>
      </c>
      <c r="E13" s="337"/>
      <c r="F13" s="337"/>
      <c r="G13" s="337"/>
      <c r="H13" s="337"/>
      <c r="I13" s="337"/>
      <c r="J13" s="337"/>
      <c r="K13" s="225"/>
    </row>
    <row r="14" spans="2:11" ht="15" customHeight="1">
      <c r="B14" s="228"/>
      <c r="C14" s="229"/>
      <c r="D14" s="337" t="s">
        <v>1093</v>
      </c>
      <c r="E14" s="337"/>
      <c r="F14" s="337"/>
      <c r="G14" s="337"/>
      <c r="H14" s="337"/>
      <c r="I14" s="337"/>
      <c r="J14" s="337"/>
      <c r="K14" s="225"/>
    </row>
    <row r="15" spans="2:11" ht="15" customHeight="1">
      <c r="B15" s="228"/>
      <c r="C15" s="229"/>
      <c r="D15" s="337" t="s">
        <v>1094</v>
      </c>
      <c r="E15" s="337"/>
      <c r="F15" s="337"/>
      <c r="G15" s="337"/>
      <c r="H15" s="337"/>
      <c r="I15" s="337"/>
      <c r="J15" s="337"/>
      <c r="K15" s="225"/>
    </row>
    <row r="16" spans="2:11" ht="15" customHeight="1">
      <c r="B16" s="228"/>
      <c r="C16" s="229"/>
      <c r="D16" s="229"/>
      <c r="E16" s="230" t="s">
        <v>76</v>
      </c>
      <c r="F16" s="337" t="s">
        <v>1095</v>
      </c>
      <c r="G16" s="337"/>
      <c r="H16" s="337"/>
      <c r="I16" s="337"/>
      <c r="J16" s="337"/>
      <c r="K16" s="225"/>
    </row>
    <row r="17" spans="2:11" ht="15" customHeight="1">
      <c r="B17" s="228"/>
      <c r="C17" s="229"/>
      <c r="D17" s="229"/>
      <c r="E17" s="230" t="s">
        <v>1096</v>
      </c>
      <c r="F17" s="337" t="s">
        <v>1097</v>
      </c>
      <c r="G17" s="337"/>
      <c r="H17" s="337"/>
      <c r="I17" s="337"/>
      <c r="J17" s="337"/>
      <c r="K17" s="225"/>
    </row>
    <row r="18" spans="2:11" ht="15" customHeight="1">
      <c r="B18" s="228"/>
      <c r="C18" s="229"/>
      <c r="D18" s="229"/>
      <c r="E18" s="230" t="s">
        <v>1098</v>
      </c>
      <c r="F18" s="337" t="s">
        <v>1099</v>
      </c>
      <c r="G18" s="337"/>
      <c r="H18" s="337"/>
      <c r="I18" s="337"/>
      <c r="J18" s="337"/>
      <c r="K18" s="225"/>
    </row>
    <row r="19" spans="2:11" ht="15" customHeight="1">
      <c r="B19" s="228"/>
      <c r="C19" s="229"/>
      <c r="D19" s="229"/>
      <c r="E19" s="230" t="s">
        <v>1100</v>
      </c>
      <c r="F19" s="337" t="s">
        <v>1101</v>
      </c>
      <c r="G19" s="337"/>
      <c r="H19" s="337"/>
      <c r="I19" s="337"/>
      <c r="J19" s="337"/>
      <c r="K19" s="225"/>
    </row>
    <row r="20" spans="2:11" ht="15" customHeight="1">
      <c r="B20" s="228"/>
      <c r="C20" s="229"/>
      <c r="D20" s="229"/>
      <c r="E20" s="230" t="s">
        <v>1102</v>
      </c>
      <c r="F20" s="337" t="s">
        <v>1103</v>
      </c>
      <c r="G20" s="337"/>
      <c r="H20" s="337"/>
      <c r="I20" s="337"/>
      <c r="J20" s="337"/>
      <c r="K20" s="225"/>
    </row>
    <row r="21" spans="2:11" ht="15" customHeight="1">
      <c r="B21" s="228"/>
      <c r="C21" s="229"/>
      <c r="D21" s="229"/>
      <c r="E21" s="230" t="s">
        <v>1104</v>
      </c>
      <c r="F21" s="337" t="s">
        <v>1105</v>
      </c>
      <c r="G21" s="337"/>
      <c r="H21" s="337"/>
      <c r="I21" s="337"/>
      <c r="J21" s="337"/>
      <c r="K21" s="225"/>
    </row>
    <row r="22" spans="2:11" ht="12.75" customHeight="1">
      <c r="B22" s="228"/>
      <c r="C22" s="229"/>
      <c r="D22" s="229"/>
      <c r="E22" s="229"/>
      <c r="F22" s="229"/>
      <c r="G22" s="229"/>
      <c r="H22" s="229"/>
      <c r="I22" s="229"/>
      <c r="J22" s="229"/>
      <c r="K22" s="225"/>
    </row>
    <row r="23" spans="2:11" ht="15" customHeight="1">
      <c r="B23" s="228"/>
      <c r="C23" s="337" t="s">
        <v>1106</v>
      </c>
      <c r="D23" s="337"/>
      <c r="E23" s="337"/>
      <c r="F23" s="337"/>
      <c r="G23" s="337"/>
      <c r="H23" s="337"/>
      <c r="I23" s="337"/>
      <c r="J23" s="337"/>
      <c r="K23" s="225"/>
    </row>
    <row r="24" spans="2:11" ht="15" customHeight="1">
      <c r="B24" s="228"/>
      <c r="C24" s="337" t="s">
        <v>1107</v>
      </c>
      <c r="D24" s="337"/>
      <c r="E24" s="337"/>
      <c r="F24" s="337"/>
      <c r="G24" s="337"/>
      <c r="H24" s="337"/>
      <c r="I24" s="337"/>
      <c r="J24" s="337"/>
      <c r="K24" s="225"/>
    </row>
    <row r="25" spans="2:11" ht="15" customHeight="1">
      <c r="B25" s="228"/>
      <c r="C25" s="227"/>
      <c r="D25" s="337" t="s">
        <v>1108</v>
      </c>
      <c r="E25" s="337"/>
      <c r="F25" s="337"/>
      <c r="G25" s="337"/>
      <c r="H25" s="337"/>
      <c r="I25" s="337"/>
      <c r="J25" s="337"/>
      <c r="K25" s="225"/>
    </row>
    <row r="26" spans="2:11" ht="15" customHeight="1">
      <c r="B26" s="228"/>
      <c r="C26" s="229"/>
      <c r="D26" s="337" t="s">
        <v>1109</v>
      </c>
      <c r="E26" s="337"/>
      <c r="F26" s="337"/>
      <c r="G26" s="337"/>
      <c r="H26" s="337"/>
      <c r="I26" s="337"/>
      <c r="J26" s="337"/>
      <c r="K26" s="225"/>
    </row>
    <row r="27" spans="2:11" ht="12.75" customHeight="1">
      <c r="B27" s="228"/>
      <c r="C27" s="229"/>
      <c r="D27" s="229"/>
      <c r="E27" s="229"/>
      <c r="F27" s="229"/>
      <c r="G27" s="229"/>
      <c r="H27" s="229"/>
      <c r="I27" s="229"/>
      <c r="J27" s="229"/>
      <c r="K27" s="225"/>
    </row>
    <row r="28" spans="2:11" ht="15" customHeight="1">
      <c r="B28" s="228"/>
      <c r="C28" s="229"/>
      <c r="D28" s="337" t="s">
        <v>1110</v>
      </c>
      <c r="E28" s="337"/>
      <c r="F28" s="337"/>
      <c r="G28" s="337"/>
      <c r="H28" s="337"/>
      <c r="I28" s="337"/>
      <c r="J28" s="337"/>
      <c r="K28" s="225"/>
    </row>
    <row r="29" spans="2:11" ht="15" customHeight="1">
      <c r="B29" s="228"/>
      <c r="C29" s="229"/>
      <c r="D29" s="337" t="s">
        <v>1111</v>
      </c>
      <c r="E29" s="337"/>
      <c r="F29" s="337"/>
      <c r="G29" s="337"/>
      <c r="H29" s="337"/>
      <c r="I29" s="337"/>
      <c r="J29" s="337"/>
      <c r="K29" s="225"/>
    </row>
    <row r="30" spans="2:11" ht="12.75" customHeight="1">
      <c r="B30" s="228"/>
      <c r="C30" s="229"/>
      <c r="D30" s="229"/>
      <c r="E30" s="229"/>
      <c r="F30" s="229"/>
      <c r="G30" s="229"/>
      <c r="H30" s="229"/>
      <c r="I30" s="229"/>
      <c r="J30" s="229"/>
      <c r="K30" s="225"/>
    </row>
    <row r="31" spans="2:11" ht="15" customHeight="1">
      <c r="B31" s="228"/>
      <c r="C31" s="229"/>
      <c r="D31" s="337" t="s">
        <v>1112</v>
      </c>
      <c r="E31" s="337"/>
      <c r="F31" s="337"/>
      <c r="G31" s="337"/>
      <c r="H31" s="337"/>
      <c r="I31" s="337"/>
      <c r="J31" s="337"/>
      <c r="K31" s="225"/>
    </row>
    <row r="32" spans="2:11" ht="15" customHeight="1">
      <c r="B32" s="228"/>
      <c r="C32" s="229"/>
      <c r="D32" s="337" t="s">
        <v>1113</v>
      </c>
      <c r="E32" s="337"/>
      <c r="F32" s="337"/>
      <c r="G32" s="337"/>
      <c r="H32" s="337"/>
      <c r="I32" s="337"/>
      <c r="J32" s="337"/>
      <c r="K32" s="225"/>
    </row>
    <row r="33" spans="2:11" ht="15" customHeight="1">
      <c r="B33" s="228"/>
      <c r="C33" s="229"/>
      <c r="D33" s="337" t="s">
        <v>1114</v>
      </c>
      <c r="E33" s="337"/>
      <c r="F33" s="337"/>
      <c r="G33" s="337"/>
      <c r="H33" s="337"/>
      <c r="I33" s="337"/>
      <c r="J33" s="337"/>
      <c r="K33" s="225"/>
    </row>
    <row r="34" spans="2:11" ht="15" customHeight="1">
      <c r="B34" s="228"/>
      <c r="C34" s="229"/>
      <c r="D34" s="227"/>
      <c r="E34" s="231" t="s">
        <v>119</v>
      </c>
      <c r="F34" s="227"/>
      <c r="G34" s="337" t="s">
        <v>1115</v>
      </c>
      <c r="H34" s="337"/>
      <c r="I34" s="337"/>
      <c r="J34" s="337"/>
      <c r="K34" s="225"/>
    </row>
    <row r="35" spans="2:11" ht="30.75" customHeight="1">
      <c r="B35" s="228"/>
      <c r="C35" s="229"/>
      <c r="D35" s="227"/>
      <c r="E35" s="231" t="s">
        <v>1116</v>
      </c>
      <c r="F35" s="227"/>
      <c r="G35" s="337" t="s">
        <v>1117</v>
      </c>
      <c r="H35" s="337"/>
      <c r="I35" s="337"/>
      <c r="J35" s="337"/>
      <c r="K35" s="225"/>
    </row>
    <row r="36" spans="2:11" ht="15" customHeight="1">
      <c r="B36" s="228"/>
      <c r="C36" s="229"/>
      <c r="D36" s="227"/>
      <c r="E36" s="231" t="s">
        <v>53</v>
      </c>
      <c r="F36" s="227"/>
      <c r="G36" s="337" t="s">
        <v>1118</v>
      </c>
      <c r="H36" s="337"/>
      <c r="I36" s="337"/>
      <c r="J36" s="337"/>
      <c r="K36" s="225"/>
    </row>
    <row r="37" spans="2:11" ht="15" customHeight="1">
      <c r="B37" s="228"/>
      <c r="C37" s="229"/>
      <c r="D37" s="227"/>
      <c r="E37" s="231" t="s">
        <v>120</v>
      </c>
      <c r="F37" s="227"/>
      <c r="G37" s="337" t="s">
        <v>1119</v>
      </c>
      <c r="H37" s="337"/>
      <c r="I37" s="337"/>
      <c r="J37" s="337"/>
      <c r="K37" s="225"/>
    </row>
    <row r="38" spans="2:11" ht="15" customHeight="1">
      <c r="B38" s="228"/>
      <c r="C38" s="229"/>
      <c r="D38" s="227"/>
      <c r="E38" s="231" t="s">
        <v>121</v>
      </c>
      <c r="F38" s="227"/>
      <c r="G38" s="337" t="s">
        <v>1120</v>
      </c>
      <c r="H38" s="337"/>
      <c r="I38" s="337"/>
      <c r="J38" s="337"/>
      <c r="K38" s="225"/>
    </row>
    <row r="39" spans="2:11" ht="15" customHeight="1">
      <c r="B39" s="228"/>
      <c r="C39" s="229"/>
      <c r="D39" s="227"/>
      <c r="E39" s="231" t="s">
        <v>122</v>
      </c>
      <c r="F39" s="227"/>
      <c r="G39" s="337" t="s">
        <v>1121</v>
      </c>
      <c r="H39" s="337"/>
      <c r="I39" s="337"/>
      <c r="J39" s="337"/>
      <c r="K39" s="225"/>
    </row>
    <row r="40" spans="2:11" ht="15" customHeight="1">
      <c r="B40" s="228"/>
      <c r="C40" s="229"/>
      <c r="D40" s="227"/>
      <c r="E40" s="231" t="s">
        <v>1122</v>
      </c>
      <c r="F40" s="227"/>
      <c r="G40" s="337" t="s">
        <v>1123</v>
      </c>
      <c r="H40" s="337"/>
      <c r="I40" s="337"/>
      <c r="J40" s="337"/>
      <c r="K40" s="225"/>
    </row>
    <row r="41" spans="2:11" ht="15" customHeight="1">
      <c r="B41" s="228"/>
      <c r="C41" s="229"/>
      <c r="D41" s="227"/>
      <c r="E41" s="231"/>
      <c r="F41" s="227"/>
      <c r="G41" s="337" t="s">
        <v>1124</v>
      </c>
      <c r="H41" s="337"/>
      <c r="I41" s="337"/>
      <c r="J41" s="337"/>
      <c r="K41" s="225"/>
    </row>
    <row r="42" spans="2:11" ht="15" customHeight="1">
      <c r="B42" s="228"/>
      <c r="C42" s="229"/>
      <c r="D42" s="227"/>
      <c r="E42" s="231" t="s">
        <v>1125</v>
      </c>
      <c r="F42" s="227"/>
      <c r="G42" s="337" t="s">
        <v>1126</v>
      </c>
      <c r="H42" s="337"/>
      <c r="I42" s="337"/>
      <c r="J42" s="337"/>
      <c r="K42" s="225"/>
    </row>
    <row r="43" spans="2:11" ht="15" customHeight="1">
      <c r="B43" s="228"/>
      <c r="C43" s="229"/>
      <c r="D43" s="227"/>
      <c r="E43" s="231" t="s">
        <v>124</v>
      </c>
      <c r="F43" s="227"/>
      <c r="G43" s="337" t="s">
        <v>1127</v>
      </c>
      <c r="H43" s="337"/>
      <c r="I43" s="337"/>
      <c r="J43" s="337"/>
      <c r="K43" s="225"/>
    </row>
    <row r="44" spans="2:11" ht="12.75" customHeight="1">
      <c r="B44" s="228"/>
      <c r="C44" s="229"/>
      <c r="D44" s="227"/>
      <c r="E44" s="227"/>
      <c r="F44" s="227"/>
      <c r="G44" s="227"/>
      <c r="H44" s="227"/>
      <c r="I44" s="227"/>
      <c r="J44" s="227"/>
      <c r="K44" s="225"/>
    </row>
    <row r="45" spans="2:11" ht="15" customHeight="1">
      <c r="B45" s="228"/>
      <c r="C45" s="229"/>
      <c r="D45" s="337" t="s">
        <v>1128</v>
      </c>
      <c r="E45" s="337"/>
      <c r="F45" s="337"/>
      <c r="G45" s="337"/>
      <c r="H45" s="337"/>
      <c r="I45" s="337"/>
      <c r="J45" s="337"/>
      <c r="K45" s="225"/>
    </row>
    <row r="46" spans="2:11" ht="15" customHeight="1">
      <c r="B46" s="228"/>
      <c r="C46" s="229"/>
      <c r="D46" s="229"/>
      <c r="E46" s="337" t="s">
        <v>1129</v>
      </c>
      <c r="F46" s="337"/>
      <c r="G46" s="337"/>
      <c r="H46" s="337"/>
      <c r="I46" s="337"/>
      <c r="J46" s="337"/>
      <c r="K46" s="225"/>
    </row>
    <row r="47" spans="2:11" ht="15" customHeight="1">
      <c r="B47" s="228"/>
      <c r="C47" s="229"/>
      <c r="D47" s="229"/>
      <c r="E47" s="337" t="s">
        <v>1130</v>
      </c>
      <c r="F47" s="337"/>
      <c r="G47" s="337"/>
      <c r="H47" s="337"/>
      <c r="I47" s="337"/>
      <c r="J47" s="337"/>
      <c r="K47" s="225"/>
    </row>
    <row r="48" spans="2:11" ht="15" customHeight="1">
      <c r="B48" s="228"/>
      <c r="C48" s="229"/>
      <c r="D48" s="229"/>
      <c r="E48" s="337" t="s">
        <v>1131</v>
      </c>
      <c r="F48" s="337"/>
      <c r="G48" s="337"/>
      <c r="H48" s="337"/>
      <c r="I48" s="337"/>
      <c r="J48" s="337"/>
      <c r="K48" s="225"/>
    </row>
    <row r="49" spans="2:11" ht="15" customHeight="1">
      <c r="B49" s="228"/>
      <c r="C49" s="229"/>
      <c r="D49" s="337" t="s">
        <v>1132</v>
      </c>
      <c r="E49" s="337"/>
      <c r="F49" s="337"/>
      <c r="G49" s="337"/>
      <c r="H49" s="337"/>
      <c r="I49" s="337"/>
      <c r="J49" s="337"/>
      <c r="K49" s="225"/>
    </row>
    <row r="50" spans="2:11" ht="25.5" customHeight="1">
      <c r="B50" s="224"/>
      <c r="C50" s="339" t="s">
        <v>1133</v>
      </c>
      <c r="D50" s="339"/>
      <c r="E50" s="339"/>
      <c r="F50" s="339"/>
      <c r="G50" s="339"/>
      <c r="H50" s="339"/>
      <c r="I50" s="339"/>
      <c r="J50" s="339"/>
      <c r="K50" s="225"/>
    </row>
    <row r="51" spans="2:11" ht="5.25" customHeight="1">
      <c r="B51" s="224"/>
      <c r="C51" s="226"/>
      <c r="D51" s="226"/>
      <c r="E51" s="226"/>
      <c r="F51" s="226"/>
      <c r="G51" s="226"/>
      <c r="H51" s="226"/>
      <c r="I51" s="226"/>
      <c r="J51" s="226"/>
      <c r="K51" s="225"/>
    </row>
    <row r="52" spans="2:11" ht="15" customHeight="1">
      <c r="B52" s="224"/>
      <c r="C52" s="337" t="s">
        <v>1134</v>
      </c>
      <c r="D52" s="337"/>
      <c r="E52" s="337"/>
      <c r="F52" s="337"/>
      <c r="G52" s="337"/>
      <c r="H52" s="337"/>
      <c r="I52" s="337"/>
      <c r="J52" s="337"/>
      <c r="K52" s="225"/>
    </row>
    <row r="53" spans="2:11" ht="15" customHeight="1">
      <c r="B53" s="224"/>
      <c r="C53" s="337" t="s">
        <v>1135</v>
      </c>
      <c r="D53" s="337"/>
      <c r="E53" s="337"/>
      <c r="F53" s="337"/>
      <c r="G53" s="337"/>
      <c r="H53" s="337"/>
      <c r="I53" s="337"/>
      <c r="J53" s="337"/>
      <c r="K53" s="225"/>
    </row>
    <row r="54" spans="2:11" ht="12.75" customHeight="1">
      <c r="B54" s="224"/>
      <c r="C54" s="227"/>
      <c r="D54" s="227"/>
      <c r="E54" s="227"/>
      <c r="F54" s="227"/>
      <c r="G54" s="227"/>
      <c r="H54" s="227"/>
      <c r="I54" s="227"/>
      <c r="J54" s="227"/>
      <c r="K54" s="225"/>
    </row>
    <row r="55" spans="2:11" ht="15" customHeight="1">
      <c r="B55" s="224"/>
      <c r="C55" s="337" t="s">
        <v>1136</v>
      </c>
      <c r="D55" s="337"/>
      <c r="E55" s="337"/>
      <c r="F55" s="337"/>
      <c r="G55" s="337"/>
      <c r="H55" s="337"/>
      <c r="I55" s="337"/>
      <c r="J55" s="337"/>
      <c r="K55" s="225"/>
    </row>
    <row r="56" spans="2:11" ht="15" customHeight="1">
      <c r="B56" s="224"/>
      <c r="C56" s="229"/>
      <c r="D56" s="337" t="s">
        <v>1137</v>
      </c>
      <c r="E56" s="337"/>
      <c r="F56" s="337"/>
      <c r="G56" s="337"/>
      <c r="H56" s="337"/>
      <c r="I56" s="337"/>
      <c r="J56" s="337"/>
      <c r="K56" s="225"/>
    </row>
    <row r="57" spans="2:11" ht="15" customHeight="1">
      <c r="B57" s="224"/>
      <c r="C57" s="229"/>
      <c r="D57" s="337" t="s">
        <v>1138</v>
      </c>
      <c r="E57" s="337"/>
      <c r="F57" s="337"/>
      <c r="G57" s="337"/>
      <c r="H57" s="337"/>
      <c r="I57" s="337"/>
      <c r="J57" s="337"/>
      <c r="K57" s="225"/>
    </row>
    <row r="58" spans="2:11" ht="15" customHeight="1">
      <c r="B58" s="224"/>
      <c r="C58" s="229"/>
      <c r="D58" s="337" t="s">
        <v>1139</v>
      </c>
      <c r="E58" s="337"/>
      <c r="F58" s="337"/>
      <c r="G58" s="337"/>
      <c r="H58" s="337"/>
      <c r="I58" s="337"/>
      <c r="J58" s="337"/>
      <c r="K58" s="225"/>
    </row>
    <row r="59" spans="2:11" ht="15" customHeight="1">
      <c r="B59" s="224"/>
      <c r="C59" s="229"/>
      <c r="D59" s="337" t="s">
        <v>1140</v>
      </c>
      <c r="E59" s="337"/>
      <c r="F59" s="337"/>
      <c r="G59" s="337"/>
      <c r="H59" s="337"/>
      <c r="I59" s="337"/>
      <c r="J59" s="337"/>
      <c r="K59" s="225"/>
    </row>
    <row r="60" spans="2:11" ht="15" customHeight="1">
      <c r="B60" s="224"/>
      <c r="C60" s="229"/>
      <c r="D60" s="341" t="s">
        <v>1141</v>
      </c>
      <c r="E60" s="341"/>
      <c r="F60" s="341"/>
      <c r="G60" s="341"/>
      <c r="H60" s="341"/>
      <c r="I60" s="341"/>
      <c r="J60" s="341"/>
      <c r="K60" s="225"/>
    </row>
    <row r="61" spans="2:11" ht="15" customHeight="1">
      <c r="B61" s="224"/>
      <c r="C61" s="229"/>
      <c r="D61" s="337" t="s">
        <v>1142</v>
      </c>
      <c r="E61" s="337"/>
      <c r="F61" s="337"/>
      <c r="G61" s="337"/>
      <c r="H61" s="337"/>
      <c r="I61" s="337"/>
      <c r="J61" s="337"/>
      <c r="K61" s="225"/>
    </row>
    <row r="62" spans="2:11" ht="12.75" customHeight="1">
      <c r="B62" s="224"/>
      <c r="C62" s="229"/>
      <c r="D62" s="229"/>
      <c r="E62" s="232"/>
      <c r="F62" s="229"/>
      <c r="G62" s="229"/>
      <c r="H62" s="229"/>
      <c r="I62" s="229"/>
      <c r="J62" s="229"/>
      <c r="K62" s="225"/>
    </row>
    <row r="63" spans="2:11" ht="15" customHeight="1">
      <c r="B63" s="224"/>
      <c r="C63" s="229"/>
      <c r="D63" s="337" t="s">
        <v>1143</v>
      </c>
      <c r="E63" s="337"/>
      <c r="F63" s="337"/>
      <c r="G63" s="337"/>
      <c r="H63" s="337"/>
      <c r="I63" s="337"/>
      <c r="J63" s="337"/>
      <c r="K63" s="225"/>
    </row>
    <row r="64" spans="2:11" ht="15" customHeight="1">
      <c r="B64" s="224"/>
      <c r="C64" s="229"/>
      <c r="D64" s="341" t="s">
        <v>1144</v>
      </c>
      <c r="E64" s="341"/>
      <c r="F64" s="341"/>
      <c r="G64" s="341"/>
      <c r="H64" s="341"/>
      <c r="I64" s="341"/>
      <c r="J64" s="341"/>
      <c r="K64" s="225"/>
    </row>
    <row r="65" spans="2:11" ht="15" customHeight="1">
      <c r="B65" s="224"/>
      <c r="C65" s="229"/>
      <c r="D65" s="337" t="s">
        <v>1145</v>
      </c>
      <c r="E65" s="337"/>
      <c r="F65" s="337"/>
      <c r="G65" s="337"/>
      <c r="H65" s="337"/>
      <c r="I65" s="337"/>
      <c r="J65" s="337"/>
      <c r="K65" s="225"/>
    </row>
    <row r="66" spans="2:11" ht="15" customHeight="1">
      <c r="B66" s="224"/>
      <c r="C66" s="229"/>
      <c r="D66" s="337" t="s">
        <v>1146</v>
      </c>
      <c r="E66" s="337"/>
      <c r="F66" s="337"/>
      <c r="G66" s="337"/>
      <c r="H66" s="337"/>
      <c r="I66" s="337"/>
      <c r="J66" s="337"/>
      <c r="K66" s="225"/>
    </row>
    <row r="67" spans="2:11" ht="15" customHeight="1">
      <c r="B67" s="224"/>
      <c r="C67" s="229"/>
      <c r="D67" s="337" t="s">
        <v>1147</v>
      </c>
      <c r="E67" s="337"/>
      <c r="F67" s="337"/>
      <c r="G67" s="337"/>
      <c r="H67" s="337"/>
      <c r="I67" s="337"/>
      <c r="J67" s="337"/>
      <c r="K67" s="225"/>
    </row>
    <row r="68" spans="2:11" ht="15" customHeight="1">
      <c r="B68" s="224"/>
      <c r="C68" s="229"/>
      <c r="D68" s="337" t="s">
        <v>1148</v>
      </c>
      <c r="E68" s="337"/>
      <c r="F68" s="337"/>
      <c r="G68" s="337"/>
      <c r="H68" s="337"/>
      <c r="I68" s="337"/>
      <c r="J68" s="337"/>
      <c r="K68" s="225"/>
    </row>
    <row r="69" spans="2:11" ht="12.75" customHeight="1">
      <c r="B69" s="233"/>
      <c r="C69" s="234"/>
      <c r="D69" s="234"/>
      <c r="E69" s="234"/>
      <c r="F69" s="234"/>
      <c r="G69" s="234"/>
      <c r="H69" s="234"/>
      <c r="I69" s="234"/>
      <c r="J69" s="234"/>
      <c r="K69" s="235"/>
    </row>
    <row r="70" spans="2:11" ht="18.75" customHeight="1">
      <c r="B70" s="236"/>
      <c r="C70" s="236"/>
      <c r="D70" s="236"/>
      <c r="E70" s="236"/>
      <c r="F70" s="236"/>
      <c r="G70" s="236"/>
      <c r="H70" s="236"/>
      <c r="I70" s="236"/>
      <c r="J70" s="236"/>
      <c r="K70" s="237"/>
    </row>
    <row r="71" spans="2:11" ht="18.75" customHeight="1">
      <c r="B71" s="237"/>
      <c r="C71" s="237"/>
      <c r="D71" s="237"/>
      <c r="E71" s="237"/>
      <c r="F71" s="237"/>
      <c r="G71" s="237"/>
      <c r="H71" s="237"/>
      <c r="I71" s="237"/>
      <c r="J71" s="237"/>
      <c r="K71" s="237"/>
    </row>
    <row r="72" spans="2:11" ht="7.5" customHeight="1">
      <c r="B72" s="238"/>
      <c r="C72" s="239"/>
      <c r="D72" s="239"/>
      <c r="E72" s="239"/>
      <c r="F72" s="239"/>
      <c r="G72" s="239"/>
      <c r="H72" s="239"/>
      <c r="I72" s="239"/>
      <c r="J72" s="239"/>
      <c r="K72" s="240"/>
    </row>
    <row r="73" spans="2:11" ht="45" customHeight="1">
      <c r="B73" s="241"/>
      <c r="C73" s="342" t="s">
        <v>82</v>
      </c>
      <c r="D73" s="342"/>
      <c r="E73" s="342"/>
      <c r="F73" s="342"/>
      <c r="G73" s="342"/>
      <c r="H73" s="342"/>
      <c r="I73" s="342"/>
      <c r="J73" s="342"/>
      <c r="K73" s="242"/>
    </row>
    <row r="74" spans="2:11" ht="17.25" customHeight="1">
      <c r="B74" s="241"/>
      <c r="C74" s="243" t="s">
        <v>1149</v>
      </c>
      <c r="D74" s="243"/>
      <c r="E74" s="243"/>
      <c r="F74" s="243" t="s">
        <v>1150</v>
      </c>
      <c r="G74" s="244"/>
      <c r="H74" s="243" t="s">
        <v>120</v>
      </c>
      <c r="I74" s="243" t="s">
        <v>57</v>
      </c>
      <c r="J74" s="243" t="s">
        <v>1151</v>
      </c>
      <c r="K74" s="242"/>
    </row>
    <row r="75" spans="2:11" ht="17.25" customHeight="1">
      <c r="B75" s="241"/>
      <c r="C75" s="245" t="s">
        <v>1152</v>
      </c>
      <c r="D75" s="245"/>
      <c r="E75" s="245"/>
      <c r="F75" s="246" t="s">
        <v>1153</v>
      </c>
      <c r="G75" s="247"/>
      <c r="H75" s="245"/>
      <c r="I75" s="245"/>
      <c r="J75" s="245" t="s">
        <v>1154</v>
      </c>
      <c r="K75" s="242"/>
    </row>
    <row r="76" spans="2:11" ht="5.25" customHeight="1">
      <c r="B76" s="241"/>
      <c r="C76" s="248"/>
      <c r="D76" s="248"/>
      <c r="E76" s="248"/>
      <c r="F76" s="248"/>
      <c r="G76" s="249"/>
      <c r="H76" s="248"/>
      <c r="I76" s="248"/>
      <c r="J76" s="248"/>
      <c r="K76" s="242"/>
    </row>
    <row r="77" spans="2:11" ht="15" customHeight="1">
      <c r="B77" s="241"/>
      <c r="C77" s="231" t="s">
        <v>53</v>
      </c>
      <c r="D77" s="248"/>
      <c r="E77" s="248"/>
      <c r="F77" s="250" t="s">
        <v>1155</v>
      </c>
      <c r="G77" s="249"/>
      <c r="H77" s="231" t="s">
        <v>1156</v>
      </c>
      <c r="I77" s="231" t="s">
        <v>1157</v>
      </c>
      <c r="J77" s="231">
        <v>20</v>
      </c>
      <c r="K77" s="242"/>
    </row>
    <row r="78" spans="2:11" ht="15" customHeight="1">
      <c r="B78" s="241"/>
      <c r="C78" s="231" t="s">
        <v>1158</v>
      </c>
      <c r="D78" s="231"/>
      <c r="E78" s="231"/>
      <c r="F78" s="250" t="s">
        <v>1155</v>
      </c>
      <c r="G78" s="249"/>
      <c r="H78" s="231" t="s">
        <v>1159</v>
      </c>
      <c r="I78" s="231" t="s">
        <v>1157</v>
      </c>
      <c r="J78" s="231">
        <v>120</v>
      </c>
      <c r="K78" s="242"/>
    </row>
    <row r="79" spans="2:11" ht="15" customHeight="1">
      <c r="B79" s="251"/>
      <c r="C79" s="231" t="s">
        <v>1160</v>
      </c>
      <c r="D79" s="231"/>
      <c r="E79" s="231"/>
      <c r="F79" s="250" t="s">
        <v>1161</v>
      </c>
      <c r="G79" s="249"/>
      <c r="H79" s="231" t="s">
        <v>1162</v>
      </c>
      <c r="I79" s="231" t="s">
        <v>1157</v>
      </c>
      <c r="J79" s="231">
        <v>50</v>
      </c>
      <c r="K79" s="242"/>
    </row>
    <row r="80" spans="2:11" ht="15" customHeight="1">
      <c r="B80" s="251"/>
      <c r="C80" s="231" t="s">
        <v>1163</v>
      </c>
      <c r="D80" s="231"/>
      <c r="E80" s="231"/>
      <c r="F80" s="250" t="s">
        <v>1155</v>
      </c>
      <c r="G80" s="249"/>
      <c r="H80" s="231" t="s">
        <v>1164</v>
      </c>
      <c r="I80" s="231" t="s">
        <v>1165</v>
      </c>
      <c r="J80" s="231"/>
      <c r="K80" s="242"/>
    </row>
    <row r="81" spans="2:11" ht="15" customHeight="1">
      <c r="B81" s="251"/>
      <c r="C81" s="252" t="s">
        <v>1166</v>
      </c>
      <c r="D81" s="252"/>
      <c r="E81" s="252"/>
      <c r="F81" s="253" t="s">
        <v>1161</v>
      </c>
      <c r="G81" s="252"/>
      <c r="H81" s="252" t="s">
        <v>1167</v>
      </c>
      <c r="I81" s="252" t="s">
        <v>1157</v>
      </c>
      <c r="J81" s="252">
        <v>15</v>
      </c>
      <c r="K81" s="242"/>
    </row>
    <row r="82" spans="2:11" ht="15" customHeight="1">
      <c r="B82" s="251"/>
      <c r="C82" s="252" t="s">
        <v>1168</v>
      </c>
      <c r="D82" s="252"/>
      <c r="E82" s="252"/>
      <c r="F82" s="253" t="s">
        <v>1161</v>
      </c>
      <c r="G82" s="252"/>
      <c r="H82" s="252" t="s">
        <v>1169</v>
      </c>
      <c r="I82" s="252" t="s">
        <v>1157</v>
      </c>
      <c r="J82" s="252">
        <v>15</v>
      </c>
      <c r="K82" s="242"/>
    </row>
    <row r="83" spans="2:11" ht="15" customHeight="1">
      <c r="B83" s="251"/>
      <c r="C83" s="252" t="s">
        <v>1170</v>
      </c>
      <c r="D83" s="252"/>
      <c r="E83" s="252"/>
      <c r="F83" s="253" t="s">
        <v>1161</v>
      </c>
      <c r="G83" s="252"/>
      <c r="H83" s="252" t="s">
        <v>1171</v>
      </c>
      <c r="I83" s="252" t="s">
        <v>1157</v>
      </c>
      <c r="J83" s="252">
        <v>20</v>
      </c>
      <c r="K83" s="242"/>
    </row>
    <row r="84" spans="2:11" ht="15" customHeight="1">
      <c r="B84" s="251"/>
      <c r="C84" s="252" t="s">
        <v>1172</v>
      </c>
      <c r="D84" s="252"/>
      <c r="E84" s="252"/>
      <c r="F84" s="253" t="s">
        <v>1161</v>
      </c>
      <c r="G84" s="252"/>
      <c r="H84" s="252" t="s">
        <v>1173</v>
      </c>
      <c r="I84" s="252" t="s">
        <v>1157</v>
      </c>
      <c r="J84" s="252">
        <v>20</v>
      </c>
      <c r="K84" s="242"/>
    </row>
    <row r="85" spans="2:11" ht="15" customHeight="1">
      <c r="B85" s="251"/>
      <c r="C85" s="231" t="s">
        <v>1174</v>
      </c>
      <c r="D85" s="231"/>
      <c r="E85" s="231"/>
      <c r="F85" s="250" t="s">
        <v>1161</v>
      </c>
      <c r="G85" s="249"/>
      <c r="H85" s="231" t="s">
        <v>1175</v>
      </c>
      <c r="I85" s="231" t="s">
        <v>1157</v>
      </c>
      <c r="J85" s="231">
        <v>50</v>
      </c>
      <c r="K85" s="242"/>
    </row>
    <row r="86" spans="2:11" ht="15" customHeight="1">
      <c r="B86" s="251"/>
      <c r="C86" s="231" t="s">
        <v>1176</v>
      </c>
      <c r="D86" s="231"/>
      <c r="E86" s="231"/>
      <c r="F86" s="250" t="s">
        <v>1161</v>
      </c>
      <c r="G86" s="249"/>
      <c r="H86" s="231" t="s">
        <v>1177</v>
      </c>
      <c r="I86" s="231" t="s">
        <v>1157</v>
      </c>
      <c r="J86" s="231">
        <v>20</v>
      </c>
      <c r="K86" s="242"/>
    </row>
    <row r="87" spans="2:11" ht="15" customHeight="1">
      <c r="B87" s="251"/>
      <c r="C87" s="231" t="s">
        <v>1178</v>
      </c>
      <c r="D87" s="231"/>
      <c r="E87" s="231"/>
      <c r="F87" s="250" t="s">
        <v>1161</v>
      </c>
      <c r="G87" s="249"/>
      <c r="H87" s="231" t="s">
        <v>1179</v>
      </c>
      <c r="I87" s="231" t="s">
        <v>1157</v>
      </c>
      <c r="J87" s="231">
        <v>20</v>
      </c>
      <c r="K87" s="242"/>
    </row>
    <row r="88" spans="2:11" ht="15" customHeight="1">
      <c r="B88" s="251"/>
      <c r="C88" s="231" t="s">
        <v>1180</v>
      </c>
      <c r="D88" s="231"/>
      <c r="E88" s="231"/>
      <c r="F88" s="250" t="s">
        <v>1161</v>
      </c>
      <c r="G88" s="249"/>
      <c r="H88" s="231" t="s">
        <v>1181</v>
      </c>
      <c r="I88" s="231" t="s">
        <v>1157</v>
      </c>
      <c r="J88" s="231">
        <v>50</v>
      </c>
      <c r="K88" s="242"/>
    </row>
    <row r="89" spans="2:11" ht="15" customHeight="1">
      <c r="B89" s="251"/>
      <c r="C89" s="231" t="s">
        <v>1182</v>
      </c>
      <c r="D89" s="231"/>
      <c r="E89" s="231"/>
      <c r="F89" s="250" t="s">
        <v>1161</v>
      </c>
      <c r="G89" s="249"/>
      <c r="H89" s="231" t="s">
        <v>1182</v>
      </c>
      <c r="I89" s="231" t="s">
        <v>1157</v>
      </c>
      <c r="J89" s="231">
        <v>50</v>
      </c>
      <c r="K89" s="242"/>
    </row>
    <row r="90" spans="2:11" ht="15" customHeight="1">
      <c r="B90" s="251"/>
      <c r="C90" s="231" t="s">
        <v>125</v>
      </c>
      <c r="D90" s="231"/>
      <c r="E90" s="231"/>
      <c r="F90" s="250" t="s">
        <v>1161</v>
      </c>
      <c r="G90" s="249"/>
      <c r="H90" s="231" t="s">
        <v>1183</v>
      </c>
      <c r="I90" s="231" t="s">
        <v>1157</v>
      </c>
      <c r="J90" s="231">
        <v>255</v>
      </c>
      <c r="K90" s="242"/>
    </row>
    <row r="91" spans="2:11" ht="15" customHeight="1">
      <c r="B91" s="251"/>
      <c r="C91" s="231" t="s">
        <v>1184</v>
      </c>
      <c r="D91" s="231"/>
      <c r="E91" s="231"/>
      <c r="F91" s="250" t="s">
        <v>1155</v>
      </c>
      <c r="G91" s="249"/>
      <c r="H91" s="231" t="s">
        <v>1185</v>
      </c>
      <c r="I91" s="231" t="s">
        <v>1186</v>
      </c>
      <c r="J91" s="231"/>
      <c r="K91" s="242"/>
    </row>
    <row r="92" spans="2:11" ht="15" customHeight="1">
      <c r="B92" s="251"/>
      <c r="C92" s="231" t="s">
        <v>1187</v>
      </c>
      <c r="D92" s="231"/>
      <c r="E92" s="231"/>
      <c r="F92" s="250" t="s">
        <v>1155</v>
      </c>
      <c r="G92" s="249"/>
      <c r="H92" s="231" t="s">
        <v>1188</v>
      </c>
      <c r="I92" s="231" t="s">
        <v>1189</v>
      </c>
      <c r="J92" s="231"/>
      <c r="K92" s="242"/>
    </row>
    <row r="93" spans="2:11" ht="15" customHeight="1">
      <c r="B93" s="251"/>
      <c r="C93" s="231" t="s">
        <v>1190</v>
      </c>
      <c r="D93" s="231"/>
      <c r="E93" s="231"/>
      <c r="F93" s="250" t="s">
        <v>1155</v>
      </c>
      <c r="G93" s="249"/>
      <c r="H93" s="231" t="s">
        <v>1190</v>
      </c>
      <c r="I93" s="231" t="s">
        <v>1189</v>
      </c>
      <c r="J93" s="231"/>
      <c r="K93" s="242"/>
    </row>
    <row r="94" spans="2:11" ht="15" customHeight="1">
      <c r="B94" s="251"/>
      <c r="C94" s="231" t="s">
        <v>38</v>
      </c>
      <c r="D94" s="231"/>
      <c r="E94" s="231"/>
      <c r="F94" s="250" t="s">
        <v>1155</v>
      </c>
      <c r="G94" s="249"/>
      <c r="H94" s="231" t="s">
        <v>1191</v>
      </c>
      <c r="I94" s="231" t="s">
        <v>1189</v>
      </c>
      <c r="J94" s="231"/>
      <c r="K94" s="242"/>
    </row>
    <row r="95" spans="2:11" ht="15" customHeight="1">
      <c r="B95" s="251"/>
      <c r="C95" s="231" t="s">
        <v>48</v>
      </c>
      <c r="D95" s="231"/>
      <c r="E95" s="231"/>
      <c r="F95" s="250" t="s">
        <v>1155</v>
      </c>
      <c r="G95" s="249"/>
      <c r="H95" s="231" t="s">
        <v>1192</v>
      </c>
      <c r="I95" s="231" t="s">
        <v>1189</v>
      </c>
      <c r="J95" s="231"/>
      <c r="K95" s="242"/>
    </row>
    <row r="96" spans="2:11" ht="15" customHeight="1">
      <c r="B96" s="254"/>
      <c r="C96" s="255"/>
      <c r="D96" s="255"/>
      <c r="E96" s="255"/>
      <c r="F96" s="255"/>
      <c r="G96" s="255"/>
      <c r="H96" s="255"/>
      <c r="I96" s="255"/>
      <c r="J96" s="255"/>
      <c r="K96" s="256"/>
    </row>
    <row r="97" spans="2:11" ht="18.75" customHeight="1">
      <c r="B97" s="257"/>
      <c r="C97" s="258"/>
      <c r="D97" s="258"/>
      <c r="E97" s="258"/>
      <c r="F97" s="258"/>
      <c r="G97" s="258"/>
      <c r="H97" s="258"/>
      <c r="I97" s="258"/>
      <c r="J97" s="258"/>
      <c r="K97" s="257"/>
    </row>
    <row r="98" spans="2:11" ht="18.75" customHeight="1">
      <c r="B98" s="237"/>
      <c r="C98" s="237"/>
      <c r="D98" s="237"/>
      <c r="E98" s="237"/>
      <c r="F98" s="237"/>
      <c r="G98" s="237"/>
      <c r="H98" s="237"/>
      <c r="I98" s="237"/>
      <c r="J98" s="237"/>
      <c r="K98" s="237"/>
    </row>
    <row r="99" spans="2:11" ht="7.5" customHeight="1">
      <c r="B99" s="238"/>
      <c r="C99" s="239"/>
      <c r="D99" s="239"/>
      <c r="E99" s="239"/>
      <c r="F99" s="239"/>
      <c r="G99" s="239"/>
      <c r="H99" s="239"/>
      <c r="I99" s="239"/>
      <c r="J99" s="239"/>
      <c r="K99" s="240"/>
    </row>
    <row r="100" spans="2:11" ht="45" customHeight="1">
      <c r="B100" s="241"/>
      <c r="C100" s="342" t="s">
        <v>1193</v>
      </c>
      <c r="D100" s="342"/>
      <c r="E100" s="342"/>
      <c r="F100" s="342"/>
      <c r="G100" s="342"/>
      <c r="H100" s="342"/>
      <c r="I100" s="342"/>
      <c r="J100" s="342"/>
      <c r="K100" s="242"/>
    </row>
    <row r="101" spans="2:11" ht="17.25" customHeight="1">
      <c r="B101" s="241"/>
      <c r="C101" s="243" t="s">
        <v>1149</v>
      </c>
      <c r="D101" s="243"/>
      <c r="E101" s="243"/>
      <c r="F101" s="243" t="s">
        <v>1150</v>
      </c>
      <c r="G101" s="244"/>
      <c r="H101" s="243" t="s">
        <v>120</v>
      </c>
      <c r="I101" s="243" t="s">
        <v>57</v>
      </c>
      <c r="J101" s="243" t="s">
        <v>1151</v>
      </c>
      <c r="K101" s="242"/>
    </row>
    <row r="102" spans="2:11" ht="17.25" customHeight="1">
      <c r="B102" s="241"/>
      <c r="C102" s="245" t="s">
        <v>1152</v>
      </c>
      <c r="D102" s="245"/>
      <c r="E102" s="245"/>
      <c r="F102" s="246" t="s">
        <v>1153</v>
      </c>
      <c r="G102" s="247"/>
      <c r="H102" s="245"/>
      <c r="I102" s="245"/>
      <c r="J102" s="245" t="s">
        <v>1154</v>
      </c>
      <c r="K102" s="242"/>
    </row>
    <row r="103" spans="2:11" ht="5.25" customHeight="1">
      <c r="B103" s="241"/>
      <c r="C103" s="243"/>
      <c r="D103" s="243"/>
      <c r="E103" s="243"/>
      <c r="F103" s="243"/>
      <c r="G103" s="259"/>
      <c r="H103" s="243"/>
      <c r="I103" s="243"/>
      <c r="J103" s="243"/>
      <c r="K103" s="242"/>
    </row>
    <row r="104" spans="2:11" ht="15" customHeight="1">
      <c r="B104" s="241"/>
      <c r="C104" s="231" t="s">
        <v>53</v>
      </c>
      <c r="D104" s="248"/>
      <c r="E104" s="248"/>
      <c r="F104" s="250" t="s">
        <v>1155</v>
      </c>
      <c r="G104" s="259"/>
      <c r="H104" s="231" t="s">
        <v>1194</v>
      </c>
      <c r="I104" s="231" t="s">
        <v>1157</v>
      </c>
      <c r="J104" s="231">
        <v>20</v>
      </c>
      <c r="K104" s="242"/>
    </row>
    <row r="105" spans="2:11" ht="15" customHeight="1">
      <c r="B105" s="241"/>
      <c r="C105" s="231" t="s">
        <v>1158</v>
      </c>
      <c r="D105" s="231"/>
      <c r="E105" s="231"/>
      <c r="F105" s="250" t="s">
        <v>1155</v>
      </c>
      <c r="G105" s="231"/>
      <c r="H105" s="231" t="s">
        <v>1194</v>
      </c>
      <c r="I105" s="231" t="s">
        <v>1157</v>
      </c>
      <c r="J105" s="231">
        <v>120</v>
      </c>
      <c r="K105" s="242"/>
    </row>
    <row r="106" spans="2:11" ht="15" customHeight="1">
      <c r="B106" s="251"/>
      <c r="C106" s="231" t="s">
        <v>1160</v>
      </c>
      <c r="D106" s="231"/>
      <c r="E106" s="231"/>
      <c r="F106" s="250" t="s">
        <v>1161</v>
      </c>
      <c r="G106" s="231"/>
      <c r="H106" s="231" t="s">
        <v>1194</v>
      </c>
      <c r="I106" s="231" t="s">
        <v>1157</v>
      </c>
      <c r="J106" s="231">
        <v>50</v>
      </c>
      <c r="K106" s="242"/>
    </row>
    <row r="107" spans="2:11" ht="15" customHeight="1">
      <c r="B107" s="251"/>
      <c r="C107" s="231" t="s">
        <v>1163</v>
      </c>
      <c r="D107" s="231"/>
      <c r="E107" s="231"/>
      <c r="F107" s="250" t="s">
        <v>1155</v>
      </c>
      <c r="G107" s="231"/>
      <c r="H107" s="231" t="s">
        <v>1194</v>
      </c>
      <c r="I107" s="231" t="s">
        <v>1165</v>
      </c>
      <c r="J107" s="231"/>
      <c r="K107" s="242"/>
    </row>
    <row r="108" spans="2:11" ht="15" customHeight="1">
      <c r="B108" s="251"/>
      <c r="C108" s="231" t="s">
        <v>1174</v>
      </c>
      <c r="D108" s="231"/>
      <c r="E108" s="231"/>
      <c r="F108" s="250" t="s">
        <v>1161</v>
      </c>
      <c r="G108" s="231"/>
      <c r="H108" s="231" t="s">
        <v>1194</v>
      </c>
      <c r="I108" s="231" t="s">
        <v>1157</v>
      </c>
      <c r="J108" s="231">
        <v>50</v>
      </c>
      <c r="K108" s="242"/>
    </row>
    <row r="109" spans="2:11" ht="15" customHeight="1">
      <c r="B109" s="251"/>
      <c r="C109" s="231" t="s">
        <v>1182</v>
      </c>
      <c r="D109" s="231"/>
      <c r="E109" s="231"/>
      <c r="F109" s="250" t="s">
        <v>1161</v>
      </c>
      <c r="G109" s="231"/>
      <c r="H109" s="231" t="s">
        <v>1194</v>
      </c>
      <c r="I109" s="231" t="s">
        <v>1157</v>
      </c>
      <c r="J109" s="231">
        <v>50</v>
      </c>
      <c r="K109" s="242"/>
    </row>
    <row r="110" spans="2:11" ht="15" customHeight="1">
      <c r="B110" s="251"/>
      <c r="C110" s="231" t="s">
        <v>1180</v>
      </c>
      <c r="D110" s="231"/>
      <c r="E110" s="231"/>
      <c r="F110" s="250" t="s">
        <v>1161</v>
      </c>
      <c r="G110" s="231"/>
      <c r="H110" s="231" t="s">
        <v>1194</v>
      </c>
      <c r="I110" s="231" t="s">
        <v>1157</v>
      </c>
      <c r="J110" s="231">
        <v>50</v>
      </c>
      <c r="K110" s="242"/>
    </row>
    <row r="111" spans="2:11" ht="15" customHeight="1">
      <c r="B111" s="251"/>
      <c r="C111" s="231" t="s">
        <v>53</v>
      </c>
      <c r="D111" s="231"/>
      <c r="E111" s="231"/>
      <c r="F111" s="250" t="s">
        <v>1155</v>
      </c>
      <c r="G111" s="231"/>
      <c r="H111" s="231" t="s">
        <v>1195</v>
      </c>
      <c r="I111" s="231" t="s">
        <v>1157</v>
      </c>
      <c r="J111" s="231">
        <v>20</v>
      </c>
      <c r="K111" s="242"/>
    </row>
    <row r="112" spans="2:11" ht="15" customHeight="1">
      <c r="B112" s="251"/>
      <c r="C112" s="231" t="s">
        <v>1196</v>
      </c>
      <c r="D112" s="231"/>
      <c r="E112" s="231"/>
      <c r="F112" s="250" t="s">
        <v>1155</v>
      </c>
      <c r="G112" s="231"/>
      <c r="H112" s="231" t="s">
        <v>1197</v>
      </c>
      <c r="I112" s="231" t="s">
        <v>1157</v>
      </c>
      <c r="J112" s="231">
        <v>120</v>
      </c>
      <c r="K112" s="242"/>
    </row>
    <row r="113" spans="2:11" ht="15" customHeight="1">
      <c r="B113" s="251"/>
      <c r="C113" s="231" t="s">
        <v>38</v>
      </c>
      <c r="D113" s="231"/>
      <c r="E113" s="231"/>
      <c r="F113" s="250" t="s">
        <v>1155</v>
      </c>
      <c r="G113" s="231"/>
      <c r="H113" s="231" t="s">
        <v>1198</v>
      </c>
      <c r="I113" s="231" t="s">
        <v>1189</v>
      </c>
      <c r="J113" s="231"/>
      <c r="K113" s="242"/>
    </row>
    <row r="114" spans="2:11" ht="15" customHeight="1">
      <c r="B114" s="251"/>
      <c r="C114" s="231" t="s">
        <v>48</v>
      </c>
      <c r="D114" s="231"/>
      <c r="E114" s="231"/>
      <c r="F114" s="250" t="s">
        <v>1155</v>
      </c>
      <c r="G114" s="231"/>
      <c r="H114" s="231" t="s">
        <v>1199</v>
      </c>
      <c r="I114" s="231" t="s">
        <v>1189</v>
      </c>
      <c r="J114" s="231"/>
      <c r="K114" s="242"/>
    </row>
    <row r="115" spans="2:11" ht="15" customHeight="1">
      <c r="B115" s="251"/>
      <c r="C115" s="231" t="s">
        <v>57</v>
      </c>
      <c r="D115" s="231"/>
      <c r="E115" s="231"/>
      <c r="F115" s="250" t="s">
        <v>1155</v>
      </c>
      <c r="G115" s="231"/>
      <c r="H115" s="231" t="s">
        <v>1200</v>
      </c>
      <c r="I115" s="231" t="s">
        <v>1201</v>
      </c>
      <c r="J115" s="231"/>
      <c r="K115" s="242"/>
    </row>
    <row r="116" spans="2:11" ht="15" customHeight="1">
      <c r="B116" s="254"/>
      <c r="C116" s="260"/>
      <c r="D116" s="260"/>
      <c r="E116" s="260"/>
      <c r="F116" s="260"/>
      <c r="G116" s="260"/>
      <c r="H116" s="260"/>
      <c r="I116" s="260"/>
      <c r="J116" s="260"/>
      <c r="K116" s="256"/>
    </row>
    <row r="117" spans="2:11" ht="18.75" customHeight="1">
      <c r="B117" s="261"/>
      <c r="C117" s="227"/>
      <c r="D117" s="227"/>
      <c r="E117" s="227"/>
      <c r="F117" s="262"/>
      <c r="G117" s="227"/>
      <c r="H117" s="227"/>
      <c r="I117" s="227"/>
      <c r="J117" s="227"/>
      <c r="K117" s="261"/>
    </row>
    <row r="118" spans="2:11" ht="18.75" customHeight="1">
      <c r="B118" s="237"/>
      <c r="C118" s="237"/>
      <c r="D118" s="237"/>
      <c r="E118" s="237"/>
      <c r="F118" s="237"/>
      <c r="G118" s="237"/>
      <c r="H118" s="237"/>
      <c r="I118" s="237"/>
      <c r="J118" s="237"/>
      <c r="K118" s="237"/>
    </row>
    <row r="119" spans="2:11" ht="7.5" customHeight="1">
      <c r="B119" s="263"/>
      <c r="C119" s="264"/>
      <c r="D119" s="264"/>
      <c r="E119" s="264"/>
      <c r="F119" s="264"/>
      <c r="G119" s="264"/>
      <c r="H119" s="264"/>
      <c r="I119" s="264"/>
      <c r="J119" s="264"/>
      <c r="K119" s="265"/>
    </row>
    <row r="120" spans="2:11" ht="45" customHeight="1">
      <c r="B120" s="266"/>
      <c r="C120" s="338" t="s">
        <v>1202</v>
      </c>
      <c r="D120" s="338"/>
      <c r="E120" s="338"/>
      <c r="F120" s="338"/>
      <c r="G120" s="338"/>
      <c r="H120" s="338"/>
      <c r="I120" s="338"/>
      <c r="J120" s="338"/>
      <c r="K120" s="267"/>
    </row>
    <row r="121" spans="2:11" ht="17.25" customHeight="1">
      <c r="B121" s="268"/>
      <c r="C121" s="243" t="s">
        <v>1149</v>
      </c>
      <c r="D121" s="243"/>
      <c r="E121" s="243"/>
      <c r="F121" s="243" t="s">
        <v>1150</v>
      </c>
      <c r="G121" s="244"/>
      <c r="H121" s="243" t="s">
        <v>120</v>
      </c>
      <c r="I121" s="243" t="s">
        <v>57</v>
      </c>
      <c r="J121" s="243" t="s">
        <v>1151</v>
      </c>
      <c r="K121" s="269"/>
    </row>
    <row r="122" spans="2:11" ht="17.25" customHeight="1">
      <c r="B122" s="268"/>
      <c r="C122" s="245" t="s">
        <v>1152</v>
      </c>
      <c r="D122" s="245"/>
      <c r="E122" s="245"/>
      <c r="F122" s="246" t="s">
        <v>1153</v>
      </c>
      <c r="G122" s="247"/>
      <c r="H122" s="245"/>
      <c r="I122" s="245"/>
      <c r="J122" s="245" t="s">
        <v>1154</v>
      </c>
      <c r="K122" s="269"/>
    </row>
    <row r="123" spans="2:11" ht="5.25" customHeight="1">
      <c r="B123" s="270"/>
      <c r="C123" s="248"/>
      <c r="D123" s="248"/>
      <c r="E123" s="248"/>
      <c r="F123" s="248"/>
      <c r="G123" s="231"/>
      <c r="H123" s="248"/>
      <c r="I123" s="248"/>
      <c r="J123" s="248"/>
      <c r="K123" s="271"/>
    </row>
    <row r="124" spans="2:11" ht="15" customHeight="1">
      <c r="B124" s="270"/>
      <c r="C124" s="231" t="s">
        <v>1158</v>
      </c>
      <c r="D124" s="248"/>
      <c r="E124" s="248"/>
      <c r="F124" s="250" t="s">
        <v>1155</v>
      </c>
      <c r="G124" s="231"/>
      <c r="H124" s="231" t="s">
        <v>1194</v>
      </c>
      <c r="I124" s="231" t="s">
        <v>1157</v>
      </c>
      <c r="J124" s="231">
        <v>120</v>
      </c>
      <c r="K124" s="272"/>
    </row>
    <row r="125" spans="2:11" ht="15" customHeight="1">
      <c r="B125" s="270"/>
      <c r="C125" s="231" t="s">
        <v>1203</v>
      </c>
      <c r="D125" s="231"/>
      <c r="E125" s="231"/>
      <c r="F125" s="250" t="s">
        <v>1155</v>
      </c>
      <c r="G125" s="231"/>
      <c r="H125" s="231" t="s">
        <v>1204</v>
      </c>
      <c r="I125" s="231" t="s">
        <v>1157</v>
      </c>
      <c r="J125" s="231" t="s">
        <v>1205</v>
      </c>
      <c r="K125" s="272"/>
    </row>
    <row r="126" spans="2:11" ht="15" customHeight="1">
      <c r="B126" s="270"/>
      <c r="C126" s="231" t="s">
        <v>1104</v>
      </c>
      <c r="D126" s="231"/>
      <c r="E126" s="231"/>
      <c r="F126" s="250" t="s">
        <v>1155</v>
      </c>
      <c r="G126" s="231"/>
      <c r="H126" s="231" t="s">
        <v>1206</v>
      </c>
      <c r="I126" s="231" t="s">
        <v>1157</v>
      </c>
      <c r="J126" s="231" t="s">
        <v>1205</v>
      </c>
      <c r="K126" s="272"/>
    </row>
    <row r="127" spans="2:11" ht="15" customHeight="1">
      <c r="B127" s="270"/>
      <c r="C127" s="231" t="s">
        <v>1166</v>
      </c>
      <c r="D127" s="231"/>
      <c r="E127" s="231"/>
      <c r="F127" s="250" t="s">
        <v>1161</v>
      </c>
      <c r="G127" s="231"/>
      <c r="H127" s="231" t="s">
        <v>1167</v>
      </c>
      <c r="I127" s="231" t="s">
        <v>1157</v>
      </c>
      <c r="J127" s="231">
        <v>15</v>
      </c>
      <c r="K127" s="272"/>
    </row>
    <row r="128" spans="2:11" ht="15" customHeight="1">
      <c r="B128" s="270"/>
      <c r="C128" s="252" t="s">
        <v>1168</v>
      </c>
      <c r="D128" s="252"/>
      <c r="E128" s="252"/>
      <c r="F128" s="253" t="s">
        <v>1161</v>
      </c>
      <c r="G128" s="252"/>
      <c r="H128" s="252" t="s">
        <v>1169</v>
      </c>
      <c r="I128" s="252" t="s">
        <v>1157</v>
      </c>
      <c r="J128" s="252">
        <v>15</v>
      </c>
      <c r="K128" s="272"/>
    </row>
    <row r="129" spans="2:11" ht="15" customHeight="1">
      <c r="B129" s="270"/>
      <c r="C129" s="252" t="s">
        <v>1170</v>
      </c>
      <c r="D129" s="252"/>
      <c r="E129" s="252"/>
      <c r="F129" s="253" t="s">
        <v>1161</v>
      </c>
      <c r="G129" s="252"/>
      <c r="H129" s="252" t="s">
        <v>1171</v>
      </c>
      <c r="I129" s="252" t="s">
        <v>1157</v>
      </c>
      <c r="J129" s="252">
        <v>20</v>
      </c>
      <c r="K129" s="272"/>
    </row>
    <row r="130" spans="2:11" ht="15" customHeight="1">
      <c r="B130" s="270"/>
      <c r="C130" s="252" t="s">
        <v>1172</v>
      </c>
      <c r="D130" s="252"/>
      <c r="E130" s="252"/>
      <c r="F130" s="253" t="s">
        <v>1161</v>
      </c>
      <c r="G130" s="252"/>
      <c r="H130" s="252" t="s">
        <v>1173</v>
      </c>
      <c r="I130" s="252" t="s">
        <v>1157</v>
      </c>
      <c r="J130" s="252">
        <v>20</v>
      </c>
      <c r="K130" s="272"/>
    </row>
    <row r="131" spans="2:11" ht="15" customHeight="1">
      <c r="B131" s="270"/>
      <c r="C131" s="231" t="s">
        <v>1160</v>
      </c>
      <c r="D131" s="231"/>
      <c r="E131" s="231"/>
      <c r="F131" s="250" t="s">
        <v>1161</v>
      </c>
      <c r="G131" s="231"/>
      <c r="H131" s="231" t="s">
        <v>1194</v>
      </c>
      <c r="I131" s="231" t="s">
        <v>1157</v>
      </c>
      <c r="J131" s="231">
        <v>50</v>
      </c>
      <c r="K131" s="272"/>
    </row>
    <row r="132" spans="2:11" ht="15" customHeight="1">
      <c r="B132" s="270"/>
      <c r="C132" s="231" t="s">
        <v>1174</v>
      </c>
      <c r="D132" s="231"/>
      <c r="E132" s="231"/>
      <c r="F132" s="250" t="s">
        <v>1161</v>
      </c>
      <c r="G132" s="231"/>
      <c r="H132" s="231" t="s">
        <v>1194</v>
      </c>
      <c r="I132" s="231" t="s">
        <v>1157</v>
      </c>
      <c r="J132" s="231">
        <v>50</v>
      </c>
      <c r="K132" s="272"/>
    </row>
    <row r="133" spans="2:11" ht="15" customHeight="1">
      <c r="B133" s="270"/>
      <c r="C133" s="231" t="s">
        <v>1180</v>
      </c>
      <c r="D133" s="231"/>
      <c r="E133" s="231"/>
      <c r="F133" s="250" t="s">
        <v>1161</v>
      </c>
      <c r="G133" s="231"/>
      <c r="H133" s="231" t="s">
        <v>1194</v>
      </c>
      <c r="I133" s="231" t="s">
        <v>1157</v>
      </c>
      <c r="J133" s="231">
        <v>50</v>
      </c>
      <c r="K133" s="272"/>
    </row>
    <row r="134" spans="2:11" ht="15" customHeight="1">
      <c r="B134" s="270"/>
      <c r="C134" s="231" t="s">
        <v>1182</v>
      </c>
      <c r="D134" s="231"/>
      <c r="E134" s="231"/>
      <c r="F134" s="250" t="s">
        <v>1161</v>
      </c>
      <c r="G134" s="231"/>
      <c r="H134" s="231" t="s">
        <v>1194</v>
      </c>
      <c r="I134" s="231" t="s">
        <v>1157</v>
      </c>
      <c r="J134" s="231">
        <v>50</v>
      </c>
      <c r="K134" s="272"/>
    </row>
    <row r="135" spans="2:11" ht="15" customHeight="1">
      <c r="B135" s="270"/>
      <c r="C135" s="231" t="s">
        <v>125</v>
      </c>
      <c r="D135" s="231"/>
      <c r="E135" s="231"/>
      <c r="F135" s="250" t="s">
        <v>1161</v>
      </c>
      <c r="G135" s="231"/>
      <c r="H135" s="231" t="s">
        <v>1207</v>
      </c>
      <c r="I135" s="231" t="s">
        <v>1157</v>
      </c>
      <c r="J135" s="231">
        <v>255</v>
      </c>
      <c r="K135" s="272"/>
    </row>
    <row r="136" spans="2:11" ht="15" customHeight="1">
      <c r="B136" s="270"/>
      <c r="C136" s="231" t="s">
        <v>1184</v>
      </c>
      <c r="D136" s="231"/>
      <c r="E136" s="231"/>
      <c r="F136" s="250" t="s">
        <v>1155</v>
      </c>
      <c r="G136" s="231"/>
      <c r="H136" s="231" t="s">
        <v>1208</v>
      </c>
      <c r="I136" s="231" t="s">
        <v>1186</v>
      </c>
      <c r="J136" s="231"/>
      <c r="K136" s="272"/>
    </row>
    <row r="137" spans="2:11" ht="15" customHeight="1">
      <c r="B137" s="270"/>
      <c r="C137" s="231" t="s">
        <v>1187</v>
      </c>
      <c r="D137" s="231"/>
      <c r="E137" s="231"/>
      <c r="F137" s="250" t="s">
        <v>1155</v>
      </c>
      <c r="G137" s="231"/>
      <c r="H137" s="231" t="s">
        <v>1209</v>
      </c>
      <c r="I137" s="231" t="s">
        <v>1189</v>
      </c>
      <c r="J137" s="231"/>
      <c r="K137" s="272"/>
    </row>
    <row r="138" spans="2:11" ht="15" customHeight="1">
      <c r="B138" s="270"/>
      <c r="C138" s="231" t="s">
        <v>1190</v>
      </c>
      <c r="D138" s="231"/>
      <c r="E138" s="231"/>
      <c r="F138" s="250" t="s">
        <v>1155</v>
      </c>
      <c r="G138" s="231"/>
      <c r="H138" s="231" t="s">
        <v>1190</v>
      </c>
      <c r="I138" s="231" t="s">
        <v>1189</v>
      </c>
      <c r="J138" s="231"/>
      <c r="K138" s="272"/>
    </row>
    <row r="139" spans="2:11" ht="15" customHeight="1">
      <c r="B139" s="270"/>
      <c r="C139" s="231" t="s">
        <v>38</v>
      </c>
      <c r="D139" s="231"/>
      <c r="E139" s="231"/>
      <c r="F139" s="250" t="s">
        <v>1155</v>
      </c>
      <c r="G139" s="231"/>
      <c r="H139" s="231" t="s">
        <v>1210</v>
      </c>
      <c r="I139" s="231" t="s">
        <v>1189</v>
      </c>
      <c r="J139" s="231"/>
      <c r="K139" s="272"/>
    </row>
    <row r="140" spans="2:11" ht="15" customHeight="1">
      <c r="B140" s="270"/>
      <c r="C140" s="231" t="s">
        <v>1211</v>
      </c>
      <c r="D140" s="231"/>
      <c r="E140" s="231"/>
      <c r="F140" s="250" t="s">
        <v>1155</v>
      </c>
      <c r="G140" s="231"/>
      <c r="H140" s="231" t="s">
        <v>1212</v>
      </c>
      <c r="I140" s="231" t="s">
        <v>1189</v>
      </c>
      <c r="J140" s="231"/>
      <c r="K140" s="272"/>
    </row>
    <row r="141" spans="2:11" ht="15" customHeight="1">
      <c r="B141" s="273"/>
      <c r="C141" s="274"/>
      <c r="D141" s="274"/>
      <c r="E141" s="274"/>
      <c r="F141" s="274"/>
      <c r="G141" s="274"/>
      <c r="H141" s="274"/>
      <c r="I141" s="274"/>
      <c r="J141" s="274"/>
      <c r="K141" s="275"/>
    </row>
    <row r="142" spans="2:11" ht="18.75" customHeight="1">
      <c r="B142" s="227"/>
      <c r="C142" s="227"/>
      <c r="D142" s="227"/>
      <c r="E142" s="227"/>
      <c r="F142" s="262"/>
      <c r="G142" s="227"/>
      <c r="H142" s="227"/>
      <c r="I142" s="227"/>
      <c r="J142" s="227"/>
      <c r="K142" s="227"/>
    </row>
    <row r="143" spans="2:11" ht="18.75" customHeight="1">
      <c r="B143" s="237"/>
      <c r="C143" s="237"/>
      <c r="D143" s="237"/>
      <c r="E143" s="237"/>
      <c r="F143" s="237"/>
      <c r="G143" s="237"/>
      <c r="H143" s="237"/>
      <c r="I143" s="237"/>
      <c r="J143" s="237"/>
      <c r="K143" s="237"/>
    </row>
    <row r="144" spans="2:11" ht="7.5" customHeight="1">
      <c r="B144" s="238"/>
      <c r="C144" s="239"/>
      <c r="D144" s="239"/>
      <c r="E144" s="239"/>
      <c r="F144" s="239"/>
      <c r="G144" s="239"/>
      <c r="H144" s="239"/>
      <c r="I144" s="239"/>
      <c r="J144" s="239"/>
      <c r="K144" s="240"/>
    </row>
    <row r="145" spans="2:11" ht="45" customHeight="1">
      <c r="B145" s="241"/>
      <c r="C145" s="342" t="s">
        <v>1213</v>
      </c>
      <c r="D145" s="342"/>
      <c r="E145" s="342"/>
      <c r="F145" s="342"/>
      <c r="G145" s="342"/>
      <c r="H145" s="342"/>
      <c r="I145" s="342"/>
      <c r="J145" s="342"/>
      <c r="K145" s="242"/>
    </row>
    <row r="146" spans="2:11" ht="17.25" customHeight="1">
      <c r="B146" s="241"/>
      <c r="C146" s="243" t="s">
        <v>1149</v>
      </c>
      <c r="D146" s="243"/>
      <c r="E146" s="243"/>
      <c r="F146" s="243" t="s">
        <v>1150</v>
      </c>
      <c r="G146" s="244"/>
      <c r="H146" s="243" t="s">
        <v>120</v>
      </c>
      <c r="I146" s="243" t="s">
        <v>57</v>
      </c>
      <c r="J146" s="243" t="s">
        <v>1151</v>
      </c>
      <c r="K146" s="242"/>
    </row>
    <row r="147" spans="2:11" ht="17.25" customHeight="1">
      <c r="B147" s="241"/>
      <c r="C147" s="245" t="s">
        <v>1152</v>
      </c>
      <c r="D147" s="245"/>
      <c r="E147" s="245"/>
      <c r="F147" s="246" t="s">
        <v>1153</v>
      </c>
      <c r="G147" s="247"/>
      <c r="H147" s="245"/>
      <c r="I147" s="245"/>
      <c r="J147" s="245" t="s">
        <v>1154</v>
      </c>
      <c r="K147" s="242"/>
    </row>
    <row r="148" spans="2:11" ht="5.25" customHeight="1">
      <c r="B148" s="251"/>
      <c r="C148" s="248"/>
      <c r="D148" s="248"/>
      <c r="E148" s="248"/>
      <c r="F148" s="248"/>
      <c r="G148" s="249"/>
      <c r="H148" s="248"/>
      <c r="I148" s="248"/>
      <c r="J148" s="248"/>
      <c r="K148" s="272"/>
    </row>
    <row r="149" spans="2:11" ht="15" customHeight="1">
      <c r="B149" s="251"/>
      <c r="C149" s="276" t="s">
        <v>1158</v>
      </c>
      <c r="D149" s="231"/>
      <c r="E149" s="231"/>
      <c r="F149" s="277" t="s">
        <v>1155</v>
      </c>
      <c r="G149" s="231"/>
      <c r="H149" s="276" t="s">
        <v>1194</v>
      </c>
      <c r="I149" s="276" t="s">
        <v>1157</v>
      </c>
      <c r="J149" s="276">
        <v>120</v>
      </c>
      <c r="K149" s="272"/>
    </row>
    <row r="150" spans="2:11" ht="15" customHeight="1">
      <c r="B150" s="251"/>
      <c r="C150" s="276" t="s">
        <v>1203</v>
      </c>
      <c r="D150" s="231"/>
      <c r="E150" s="231"/>
      <c r="F150" s="277" t="s">
        <v>1155</v>
      </c>
      <c r="G150" s="231"/>
      <c r="H150" s="276" t="s">
        <v>1214</v>
      </c>
      <c r="I150" s="276" t="s">
        <v>1157</v>
      </c>
      <c r="J150" s="276" t="s">
        <v>1205</v>
      </c>
      <c r="K150" s="272"/>
    </row>
    <row r="151" spans="2:11" ht="15" customHeight="1">
      <c r="B151" s="251"/>
      <c r="C151" s="276" t="s">
        <v>1104</v>
      </c>
      <c r="D151" s="231"/>
      <c r="E151" s="231"/>
      <c r="F151" s="277" t="s">
        <v>1155</v>
      </c>
      <c r="G151" s="231"/>
      <c r="H151" s="276" t="s">
        <v>1215</v>
      </c>
      <c r="I151" s="276" t="s">
        <v>1157</v>
      </c>
      <c r="J151" s="276" t="s">
        <v>1205</v>
      </c>
      <c r="K151" s="272"/>
    </row>
    <row r="152" spans="2:11" ht="15" customHeight="1">
      <c r="B152" s="251"/>
      <c r="C152" s="276" t="s">
        <v>1160</v>
      </c>
      <c r="D152" s="231"/>
      <c r="E152" s="231"/>
      <c r="F152" s="277" t="s">
        <v>1161</v>
      </c>
      <c r="G152" s="231"/>
      <c r="H152" s="276" t="s">
        <v>1194</v>
      </c>
      <c r="I152" s="276" t="s">
        <v>1157</v>
      </c>
      <c r="J152" s="276">
        <v>50</v>
      </c>
      <c r="K152" s="272"/>
    </row>
    <row r="153" spans="2:11" ht="15" customHeight="1">
      <c r="B153" s="251"/>
      <c r="C153" s="276" t="s">
        <v>1163</v>
      </c>
      <c r="D153" s="231"/>
      <c r="E153" s="231"/>
      <c r="F153" s="277" t="s">
        <v>1155</v>
      </c>
      <c r="G153" s="231"/>
      <c r="H153" s="276" t="s">
        <v>1194</v>
      </c>
      <c r="I153" s="276" t="s">
        <v>1165</v>
      </c>
      <c r="J153" s="276"/>
      <c r="K153" s="272"/>
    </row>
    <row r="154" spans="2:11" ht="15" customHeight="1">
      <c r="B154" s="251"/>
      <c r="C154" s="276" t="s">
        <v>1174</v>
      </c>
      <c r="D154" s="231"/>
      <c r="E154" s="231"/>
      <c r="F154" s="277" t="s">
        <v>1161</v>
      </c>
      <c r="G154" s="231"/>
      <c r="H154" s="276" t="s">
        <v>1194</v>
      </c>
      <c r="I154" s="276" t="s">
        <v>1157</v>
      </c>
      <c r="J154" s="276">
        <v>50</v>
      </c>
      <c r="K154" s="272"/>
    </row>
    <row r="155" spans="2:11" ht="15" customHeight="1">
      <c r="B155" s="251"/>
      <c r="C155" s="276" t="s">
        <v>1182</v>
      </c>
      <c r="D155" s="231"/>
      <c r="E155" s="231"/>
      <c r="F155" s="277" t="s">
        <v>1161</v>
      </c>
      <c r="G155" s="231"/>
      <c r="H155" s="276" t="s">
        <v>1194</v>
      </c>
      <c r="I155" s="276" t="s">
        <v>1157</v>
      </c>
      <c r="J155" s="276">
        <v>50</v>
      </c>
      <c r="K155" s="272"/>
    </row>
    <row r="156" spans="2:11" ht="15" customHeight="1">
      <c r="B156" s="251"/>
      <c r="C156" s="276" t="s">
        <v>1180</v>
      </c>
      <c r="D156" s="231"/>
      <c r="E156" s="231"/>
      <c r="F156" s="277" t="s">
        <v>1161</v>
      </c>
      <c r="G156" s="231"/>
      <c r="H156" s="276" t="s">
        <v>1194</v>
      </c>
      <c r="I156" s="276" t="s">
        <v>1157</v>
      </c>
      <c r="J156" s="276">
        <v>50</v>
      </c>
      <c r="K156" s="272"/>
    </row>
    <row r="157" spans="2:11" ht="15" customHeight="1">
      <c r="B157" s="251"/>
      <c r="C157" s="276" t="s">
        <v>85</v>
      </c>
      <c r="D157" s="231"/>
      <c r="E157" s="231"/>
      <c r="F157" s="277" t="s">
        <v>1155</v>
      </c>
      <c r="G157" s="231"/>
      <c r="H157" s="276" t="s">
        <v>1216</v>
      </c>
      <c r="I157" s="276" t="s">
        <v>1157</v>
      </c>
      <c r="J157" s="276" t="s">
        <v>1217</v>
      </c>
      <c r="K157" s="272"/>
    </row>
    <row r="158" spans="2:11" ht="15" customHeight="1">
      <c r="B158" s="251"/>
      <c r="C158" s="276" t="s">
        <v>1218</v>
      </c>
      <c r="D158" s="231"/>
      <c r="E158" s="231"/>
      <c r="F158" s="277" t="s">
        <v>1155</v>
      </c>
      <c r="G158" s="231"/>
      <c r="H158" s="276" t="s">
        <v>1219</v>
      </c>
      <c r="I158" s="276" t="s">
        <v>1189</v>
      </c>
      <c r="J158" s="276"/>
      <c r="K158" s="272"/>
    </row>
    <row r="159" spans="2:11" ht="15" customHeight="1">
      <c r="B159" s="278"/>
      <c r="C159" s="260"/>
      <c r="D159" s="260"/>
      <c r="E159" s="260"/>
      <c r="F159" s="260"/>
      <c r="G159" s="260"/>
      <c r="H159" s="260"/>
      <c r="I159" s="260"/>
      <c r="J159" s="260"/>
      <c r="K159" s="279"/>
    </row>
    <row r="160" spans="2:11" ht="18.75" customHeight="1">
      <c r="B160" s="227"/>
      <c r="C160" s="231"/>
      <c r="D160" s="231"/>
      <c r="E160" s="231"/>
      <c r="F160" s="250"/>
      <c r="G160" s="231"/>
      <c r="H160" s="231"/>
      <c r="I160" s="231"/>
      <c r="J160" s="231"/>
      <c r="K160" s="227"/>
    </row>
    <row r="161" spans="2:11" ht="18.75" customHeight="1">
      <c r="B161" s="237"/>
      <c r="C161" s="237"/>
      <c r="D161" s="237"/>
      <c r="E161" s="237"/>
      <c r="F161" s="237"/>
      <c r="G161" s="237"/>
      <c r="H161" s="237"/>
      <c r="I161" s="237"/>
      <c r="J161" s="237"/>
      <c r="K161" s="237"/>
    </row>
    <row r="162" spans="2:11" ht="7.5" customHeight="1">
      <c r="B162" s="219"/>
      <c r="C162" s="220"/>
      <c r="D162" s="220"/>
      <c r="E162" s="220"/>
      <c r="F162" s="220"/>
      <c r="G162" s="220"/>
      <c r="H162" s="220"/>
      <c r="I162" s="220"/>
      <c r="J162" s="220"/>
      <c r="K162" s="221"/>
    </row>
    <row r="163" spans="2:11" ht="45" customHeight="1">
      <c r="B163" s="222"/>
      <c r="C163" s="338" t="s">
        <v>1220</v>
      </c>
      <c r="D163" s="338"/>
      <c r="E163" s="338"/>
      <c r="F163" s="338"/>
      <c r="G163" s="338"/>
      <c r="H163" s="338"/>
      <c r="I163" s="338"/>
      <c r="J163" s="338"/>
      <c r="K163" s="223"/>
    </row>
    <row r="164" spans="2:11" ht="17.25" customHeight="1">
      <c r="B164" s="222"/>
      <c r="C164" s="243" t="s">
        <v>1149</v>
      </c>
      <c r="D164" s="243"/>
      <c r="E164" s="243"/>
      <c r="F164" s="243" t="s">
        <v>1150</v>
      </c>
      <c r="G164" s="280"/>
      <c r="H164" s="281" t="s">
        <v>120</v>
      </c>
      <c r="I164" s="281" t="s">
        <v>57</v>
      </c>
      <c r="J164" s="243" t="s">
        <v>1151</v>
      </c>
      <c r="K164" s="223"/>
    </row>
    <row r="165" spans="2:11" ht="17.25" customHeight="1">
      <c r="B165" s="224"/>
      <c r="C165" s="245" t="s">
        <v>1152</v>
      </c>
      <c r="D165" s="245"/>
      <c r="E165" s="245"/>
      <c r="F165" s="246" t="s">
        <v>1153</v>
      </c>
      <c r="G165" s="282"/>
      <c r="H165" s="283"/>
      <c r="I165" s="283"/>
      <c r="J165" s="245" t="s">
        <v>1154</v>
      </c>
      <c r="K165" s="225"/>
    </row>
    <row r="166" spans="2:11" ht="5.25" customHeight="1">
      <c r="B166" s="251"/>
      <c r="C166" s="248"/>
      <c r="D166" s="248"/>
      <c r="E166" s="248"/>
      <c r="F166" s="248"/>
      <c r="G166" s="249"/>
      <c r="H166" s="248"/>
      <c r="I166" s="248"/>
      <c r="J166" s="248"/>
      <c r="K166" s="272"/>
    </row>
    <row r="167" spans="2:11" ht="15" customHeight="1">
      <c r="B167" s="251"/>
      <c r="C167" s="231" t="s">
        <v>1158</v>
      </c>
      <c r="D167" s="231"/>
      <c r="E167" s="231"/>
      <c r="F167" s="250" t="s">
        <v>1155</v>
      </c>
      <c r="G167" s="231"/>
      <c r="H167" s="231" t="s">
        <v>1194</v>
      </c>
      <c r="I167" s="231" t="s">
        <v>1157</v>
      </c>
      <c r="J167" s="231">
        <v>120</v>
      </c>
      <c r="K167" s="272"/>
    </row>
    <row r="168" spans="2:11" ht="15" customHeight="1">
      <c r="B168" s="251"/>
      <c r="C168" s="231" t="s">
        <v>1203</v>
      </c>
      <c r="D168" s="231"/>
      <c r="E168" s="231"/>
      <c r="F168" s="250" t="s">
        <v>1155</v>
      </c>
      <c r="G168" s="231"/>
      <c r="H168" s="231" t="s">
        <v>1204</v>
      </c>
      <c r="I168" s="231" t="s">
        <v>1157</v>
      </c>
      <c r="J168" s="231" t="s">
        <v>1205</v>
      </c>
      <c r="K168" s="272"/>
    </row>
    <row r="169" spans="2:11" ht="15" customHeight="1">
      <c r="B169" s="251"/>
      <c r="C169" s="231" t="s">
        <v>1104</v>
      </c>
      <c r="D169" s="231"/>
      <c r="E169" s="231"/>
      <c r="F169" s="250" t="s">
        <v>1155</v>
      </c>
      <c r="G169" s="231"/>
      <c r="H169" s="231" t="s">
        <v>1221</v>
      </c>
      <c r="I169" s="231" t="s">
        <v>1157</v>
      </c>
      <c r="J169" s="231" t="s">
        <v>1205</v>
      </c>
      <c r="K169" s="272"/>
    </row>
    <row r="170" spans="2:11" ht="15" customHeight="1">
      <c r="B170" s="251"/>
      <c r="C170" s="231" t="s">
        <v>1160</v>
      </c>
      <c r="D170" s="231"/>
      <c r="E170" s="231"/>
      <c r="F170" s="250" t="s">
        <v>1161</v>
      </c>
      <c r="G170" s="231"/>
      <c r="H170" s="231" t="s">
        <v>1221</v>
      </c>
      <c r="I170" s="231" t="s">
        <v>1157</v>
      </c>
      <c r="J170" s="231">
        <v>50</v>
      </c>
      <c r="K170" s="272"/>
    </row>
    <row r="171" spans="2:11" ht="15" customHeight="1">
      <c r="B171" s="251"/>
      <c r="C171" s="231" t="s">
        <v>1163</v>
      </c>
      <c r="D171" s="231"/>
      <c r="E171" s="231"/>
      <c r="F171" s="250" t="s">
        <v>1155</v>
      </c>
      <c r="G171" s="231"/>
      <c r="H171" s="231" t="s">
        <v>1221</v>
      </c>
      <c r="I171" s="231" t="s">
        <v>1165</v>
      </c>
      <c r="J171" s="231"/>
      <c r="K171" s="272"/>
    </row>
    <row r="172" spans="2:11" ht="15" customHeight="1">
      <c r="B172" s="251"/>
      <c r="C172" s="231" t="s">
        <v>1174</v>
      </c>
      <c r="D172" s="231"/>
      <c r="E172" s="231"/>
      <c r="F172" s="250" t="s">
        <v>1161</v>
      </c>
      <c r="G172" s="231"/>
      <c r="H172" s="231" t="s">
        <v>1221</v>
      </c>
      <c r="I172" s="231" t="s">
        <v>1157</v>
      </c>
      <c r="J172" s="231">
        <v>50</v>
      </c>
      <c r="K172" s="272"/>
    </row>
    <row r="173" spans="2:11" ht="15" customHeight="1">
      <c r="B173" s="251"/>
      <c r="C173" s="231" t="s">
        <v>1182</v>
      </c>
      <c r="D173" s="231"/>
      <c r="E173" s="231"/>
      <c r="F173" s="250" t="s">
        <v>1161</v>
      </c>
      <c r="G173" s="231"/>
      <c r="H173" s="231" t="s">
        <v>1221</v>
      </c>
      <c r="I173" s="231" t="s">
        <v>1157</v>
      </c>
      <c r="J173" s="231">
        <v>50</v>
      </c>
      <c r="K173" s="272"/>
    </row>
    <row r="174" spans="2:11" ht="15" customHeight="1">
      <c r="B174" s="251"/>
      <c r="C174" s="231" t="s">
        <v>1180</v>
      </c>
      <c r="D174" s="231"/>
      <c r="E174" s="231"/>
      <c r="F174" s="250" t="s">
        <v>1161</v>
      </c>
      <c r="G174" s="231"/>
      <c r="H174" s="231" t="s">
        <v>1221</v>
      </c>
      <c r="I174" s="231" t="s">
        <v>1157</v>
      </c>
      <c r="J174" s="231">
        <v>50</v>
      </c>
      <c r="K174" s="272"/>
    </row>
    <row r="175" spans="2:11" ht="15" customHeight="1">
      <c r="B175" s="251"/>
      <c r="C175" s="231" t="s">
        <v>119</v>
      </c>
      <c r="D175" s="231"/>
      <c r="E175" s="231"/>
      <c r="F175" s="250" t="s">
        <v>1155</v>
      </c>
      <c r="G175" s="231"/>
      <c r="H175" s="231" t="s">
        <v>1222</v>
      </c>
      <c r="I175" s="231" t="s">
        <v>1223</v>
      </c>
      <c r="J175" s="231"/>
      <c r="K175" s="272"/>
    </row>
    <row r="176" spans="2:11" ht="15" customHeight="1">
      <c r="B176" s="251"/>
      <c r="C176" s="231" t="s">
        <v>57</v>
      </c>
      <c r="D176" s="231"/>
      <c r="E176" s="231"/>
      <c r="F176" s="250" t="s">
        <v>1155</v>
      </c>
      <c r="G176" s="231"/>
      <c r="H176" s="231" t="s">
        <v>1224</v>
      </c>
      <c r="I176" s="231" t="s">
        <v>1225</v>
      </c>
      <c r="J176" s="231">
        <v>1</v>
      </c>
      <c r="K176" s="272"/>
    </row>
    <row r="177" spans="2:11" ht="15" customHeight="1">
      <c r="B177" s="251"/>
      <c r="C177" s="231" t="s">
        <v>53</v>
      </c>
      <c r="D177" s="231"/>
      <c r="E177" s="231"/>
      <c r="F177" s="250" t="s">
        <v>1155</v>
      </c>
      <c r="G177" s="231"/>
      <c r="H177" s="231" t="s">
        <v>1226</v>
      </c>
      <c r="I177" s="231" t="s">
        <v>1157</v>
      </c>
      <c r="J177" s="231">
        <v>20</v>
      </c>
      <c r="K177" s="272"/>
    </row>
    <row r="178" spans="2:11" ht="15" customHeight="1">
      <c r="B178" s="251"/>
      <c r="C178" s="231" t="s">
        <v>120</v>
      </c>
      <c r="D178" s="231"/>
      <c r="E178" s="231"/>
      <c r="F178" s="250" t="s">
        <v>1155</v>
      </c>
      <c r="G178" s="231"/>
      <c r="H178" s="231" t="s">
        <v>1227</v>
      </c>
      <c r="I178" s="231" t="s">
        <v>1157</v>
      </c>
      <c r="J178" s="231">
        <v>255</v>
      </c>
      <c r="K178" s="272"/>
    </row>
    <row r="179" spans="2:11" ht="15" customHeight="1">
      <c r="B179" s="251"/>
      <c r="C179" s="231" t="s">
        <v>121</v>
      </c>
      <c r="D179" s="231"/>
      <c r="E179" s="231"/>
      <c r="F179" s="250" t="s">
        <v>1155</v>
      </c>
      <c r="G179" s="231"/>
      <c r="H179" s="231" t="s">
        <v>1120</v>
      </c>
      <c r="I179" s="231" t="s">
        <v>1157</v>
      </c>
      <c r="J179" s="231">
        <v>10</v>
      </c>
      <c r="K179" s="272"/>
    </row>
    <row r="180" spans="2:11" ht="15" customHeight="1">
      <c r="B180" s="251"/>
      <c r="C180" s="231" t="s">
        <v>122</v>
      </c>
      <c r="D180" s="231"/>
      <c r="E180" s="231"/>
      <c r="F180" s="250" t="s">
        <v>1155</v>
      </c>
      <c r="G180" s="231"/>
      <c r="H180" s="231" t="s">
        <v>1228</v>
      </c>
      <c r="I180" s="231" t="s">
        <v>1189</v>
      </c>
      <c r="J180" s="231"/>
      <c r="K180" s="272"/>
    </row>
    <row r="181" spans="2:11" ht="15" customHeight="1">
      <c r="B181" s="251"/>
      <c r="C181" s="231" t="s">
        <v>1229</v>
      </c>
      <c r="D181" s="231"/>
      <c r="E181" s="231"/>
      <c r="F181" s="250" t="s">
        <v>1155</v>
      </c>
      <c r="G181" s="231"/>
      <c r="H181" s="231" t="s">
        <v>1230</v>
      </c>
      <c r="I181" s="231" t="s">
        <v>1189</v>
      </c>
      <c r="J181" s="231"/>
      <c r="K181" s="272"/>
    </row>
    <row r="182" spans="2:11" ht="15" customHeight="1">
      <c r="B182" s="251"/>
      <c r="C182" s="231" t="s">
        <v>1218</v>
      </c>
      <c r="D182" s="231"/>
      <c r="E182" s="231"/>
      <c r="F182" s="250" t="s">
        <v>1155</v>
      </c>
      <c r="G182" s="231"/>
      <c r="H182" s="231" t="s">
        <v>1231</v>
      </c>
      <c r="I182" s="231" t="s">
        <v>1189</v>
      </c>
      <c r="J182" s="231"/>
      <c r="K182" s="272"/>
    </row>
    <row r="183" spans="2:11" ht="15" customHeight="1">
      <c r="B183" s="251"/>
      <c r="C183" s="231" t="s">
        <v>124</v>
      </c>
      <c r="D183" s="231"/>
      <c r="E183" s="231"/>
      <c r="F183" s="250" t="s">
        <v>1161</v>
      </c>
      <c r="G183" s="231"/>
      <c r="H183" s="231" t="s">
        <v>1232</v>
      </c>
      <c r="I183" s="231" t="s">
        <v>1157</v>
      </c>
      <c r="J183" s="231">
        <v>50</v>
      </c>
      <c r="K183" s="272"/>
    </row>
    <row r="184" spans="2:11" ht="15" customHeight="1">
      <c r="B184" s="251"/>
      <c r="C184" s="231" t="s">
        <v>1233</v>
      </c>
      <c r="D184" s="231"/>
      <c r="E184" s="231"/>
      <c r="F184" s="250" t="s">
        <v>1161</v>
      </c>
      <c r="G184" s="231"/>
      <c r="H184" s="231" t="s">
        <v>1234</v>
      </c>
      <c r="I184" s="231" t="s">
        <v>1235</v>
      </c>
      <c r="J184" s="231"/>
      <c r="K184" s="272"/>
    </row>
    <row r="185" spans="2:11" ht="15" customHeight="1">
      <c r="B185" s="251"/>
      <c r="C185" s="231" t="s">
        <v>1236</v>
      </c>
      <c r="D185" s="231"/>
      <c r="E185" s="231"/>
      <c r="F185" s="250" t="s">
        <v>1161</v>
      </c>
      <c r="G185" s="231"/>
      <c r="H185" s="231" t="s">
        <v>1237</v>
      </c>
      <c r="I185" s="231" t="s">
        <v>1235</v>
      </c>
      <c r="J185" s="231"/>
      <c r="K185" s="272"/>
    </row>
    <row r="186" spans="2:11" ht="15" customHeight="1">
      <c r="B186" s="251"/>
      <c r="C186" s="231" t="s">
        <v>1238</v>
      </c>
      <c r="D186" s="231"/>
      <c r="E186" s="231"/>
      <c r="F186" s="250" t="s">
        <v>1161</v>
      </c>
      <c r="G186" s="231"/>
      <c r="H186" s="231" t="s">
        <v>1239</v>
      </c>
      <c r="I186" s="231" t="s">
        <v>1235</v>
      </c>
      <c r="J186" s="231"/>
      <c r="K186" s="272"/>
    </row>
    <row r="187" spans="2:11" ht="15" customHeight="1">
      <c r="B187" s="251"/>
      <c r="C187" s="284" t="s">
        <v>1240</v>
      </c>
      <c r="D187" s="231"/>
      <c r="E187" s="231"/>
      <c r="F187" s="250" t="s">
        <v>1161</v>
      </c>
      <c r="G187" s="231"/>
      <c r="H187" s="231" t="s">
        <v>1241</v>
      </c>
      <c r="I187" s="231" t="s">
        <v>1242</v>
      </c>
      <c r="J187" s="285" t="s">
        <v>1243</v>
      </c>
      <c r="K187" s="272"/>
    </row>
    <row r="188" spans="2:11" ht="15" customHeight="1">
      <c r="B188" s="251"/>
      <c r="C188" s="236" t="s">
        <v>42</v>
      </c>
      <c r="D188" s="231"/>
      <c r="E188" s="231"/>
      <c r="F188" s="250" t="s">
        <v>1155</v>
      </c>
      <c r="G188" s="231"/>
      <c r="H188" s="227" t="s">
        <v>1244</v>
      </c>
      <c r="I188" s="231" t="s">
        <v>1245</v>
      </c>
      <c r="J188" s="231"/>
      <c r="K188" s="272"/>
    </row>
    <row r="189" spans="2:11" ht="15" customHeight="1">
      <c r="B189" s="251"/>
      <c r="C189" s="236" t="s">
        <v>1246</v>
      </c>
      <c r="D189" s="231"/>
      <c r="E189" s="231"/>
      <c r="F189" s="250" t="s">
        <v>1155</v>
      </c>
      <c r="G189" s="231"/>
      <c r="H189" s="231" t="s">
        <v>1247</v>
      </c>
      <c r="I189" s="231" t="s">
        <v>1189</v>
      </c>
      <c r="J189" s="231"/>
      <c r="K189" s="272"/>
    </row>
    <row r="190" spans="2:11" ht="15" customHeight="1">
      <c r="B190" s="251"/>
      <c r="C190" s="236" t="s">
        <v>1248</v>
      </c>
      <c r="D190" s="231"/>
      <c r="E190" s="231"/>
      <c r="F190" s="250" t="s">
        <v>1155</v>
      </c>
      <c r="G190" s="231"/>
      <c r="H190" s="231" t="s">
        <v>1249</v>
      </c>
      <c r="I190" s="231" t="s">
        <v>1189</v>
      </c>
      <c r="J190" s="231"/>
      <c r="K190" s="272"/>
    </row>
    <row r="191" spans="2:11" ht="15" customHeight="1">
      <c r="B191" s="251"/>
      <c r="C191" s="236" t="s">
        <v>1250</v>
      </c>
      <c r="D191" s="231"/>
      <c r="E191" s="231"/>
      <c r="F191" s="250" t="s">
        <v>1161</v>
      </c>
      <c r="G191" s="231"/>
      <c r="H191" s="231" t="s">
        <v>1251</v>
      </c>
      <c r="I191" s="231" t="s">
        <v>1189</v>
      </c>
      <c r="J191" s="231"/>
      <c r="K191" s="272"/>
    </row>
    <row r="192" spans="2:11" ht="15" customHeight="1">
      <c r="B192" s="278"/>
      <c r="C192" s="286"/>
      <c r="D192" s="260"/>
      <c r="E192" s="260"/>
      <c r="F192" s="260"/>
      <c r="G192" s="260"/>
      <c r="H192" s="260"/>
      <c r="I192" s="260"/>
      <c r="J192" s="260"/>
      <c r="K192" s="279"/>
    </row>
    <row r="193" spans="2:11" ht="18.75" customHeight="1">
      <c r="B193" s="227"/>
      <c r="C193" s="231"/>
      <c r="D193" s="231"/>
      <c r="E193" s="231"/>
      <c r="F193" s="250"/>
      <c r="G193" s="231"/>
      <c r="H193" s="231"/>
      <c r="I193" s="231"/>
      <c r="J193" s="231"/>
      <c r="K193" s="227"/>
    </row>
    <row r="194" spans="2:11" ht="18.75" customHeight="1">
      <c r="B194" s="227"/>
      <c r="C194" s="231"/>
      <c r="D194" s="231"/>
      <c r="E194" s="231"/>
      <c r="F194" s="250"/>
      <c r="G194" s="231"/>
      <c r="H194" s="231"/>
      <c r="I194" s="231"/>
      <c r="J194" s="231"/>
      <c r="K194" s="227"/>
    </row>
    <row r="195" spans="2:11" ht="18.75" customHeight="1">
      <c r="B195" s="237"/>
      <c r="C195" s="237"/>
      <c r="D195" s="237"/>
      <c r="E195" s="237"/>
      <c r="F195" s="237"/>
      <c r="G195" s="237"/>
      <c r="H195" s="237"/>
      <c r="I195" s="237"/>
      <c r="J195" s="237"/>
      <c r="K195" s="237"/>
    </row>
    <row r="196" spans="2:11">
      <c r="B196" s="219"/>
      <c r="C196" s="220"/>
      <c r="D196" s="220"/>
      <c r="E196" s="220"/>
      <c r="F196" s="220"/>
      <c r="G196" s="220"/>
      <c r="H196" s="220"/>
      <c r="I196" s="220"/>
      <c r="J196" s="220"/>
      <c r="K196" s="221"/>
    </row>
    <row r="197" spans="2:11" ht="22.2">
      <c r="B197" s="222"/>
      <c r="C197" s="338" t="s">
        <v>1252</v>
      </c>
      <c r="D197" s="338"/>
      <c r="E197" s="338"/>
      <c r="F197" s="338"/>
      <c r="G197" s="338"/>
      <c r="H197" s="338"/>
      <c r="I197" s="338"/>
      <c r="J197" s="338"/>
      <c r="K197" s="223"/>
    </row>
    <row r="198" spans="2:11" ht="25.5" customHeight="1">
      <c r="B198" s="222"/>
      <c r="C198" s="287" t="s">
        <v>1253</v>
      </c>
      <c r="D198" s="287"/>
      <c r="E198" s="287"/>
      <c r="F198" s="287" t="s">
        <v>1254</v>
      </c>
      <c r="G198" s="288"/>
      <c r="H198" s="343" t="s">
        <v>1255</v>
      </c>
      <c r="I198" s="343"/>
      <c r="J198" s="343"/>
      <c r="K198" s="223"/>
    </row>
    <row r="199" spans="2:11" ht="5.25" customHeight="1">
      <c r="B199" s="251"/>
      <c r="C199" s="248"/>
      <c r="D199" s="248"/>
      <c r="E199" s="248"/>
      <c r="F199" s="248"/>
      <c r="G199" s="231"/>
      <c r="H199" s="248"/>
      <c r="I199" s="248"/>
      <c r="J199" s="248"/>
      <c r="K199" s="272"/>
    </row>
    <row r="200" spans="2:11" ht="15" customHeight="1">
      <c r="B200" s="251"/>
      <c r="C200" s="231" t="s">
        <v>1245</v>
      </c>
      <c r="D200" s="231"/>
      <c r="E200" s="231"/>
      <c r="F200" s="250" t="s">
        <v>43</v>
      </c>
      <c r="G200" s="231"/>
      <c r="H200" s="340" t="s">
        <v>1256</v>
      </c>
      <c r="I200" s="340"/>
      <c r="J200" s="340"/>
      <c r="K200" s="272"/>
    </row>
    <row r="201" spans="2:11" ht="15" customHeight="1">
      <c r="B201" s="251"/>
      <c r="C201" s="257"/>
      <c r="D201" s="231"/>
      <c r="E201" s="231"/>
      <c r="F201" s="250" t="s">
        <v>44</v>
      </c>
      <c r="G201" s="231"/>
      <c r="H201" s="340" t="s">
        <v>1257</v>
      </c>
      <c r="I201" s="340"/>
      <c r="J201" s="340"/>
      <c r="K201" s="272"/>
    </row>
    <row r="202" spans="2:11" ht="15" customHeight="1">
      <c r="B202" s="251"/>
      <c r="C202" s="257"/>
      <c r="D202" s="231"/>
      <c r="E202" s="231"/>
      <c r="F202" s="250" t="s">
        <v>47</v>
      </c>
      <c r="G202" s="231"/>
      <c r="H202" s="340" t="s">
        <v>1258</v>
      </c>
      <c r="I202" s="340"/>
      <c r="J202" s="340"/>
      <c r="K202" s="272"/>
    </row>
    <row r="203" spans="2:11" ht="15" customHeight="1">
      <c r="B203" s="251"/>
      <c r="C203" s="231"/>
      <c r="D203" s="231"/>
      <c r="E203" s="231"/>
      <c r="F203" s="250" t="s">
        <v>45</v>
      </c>
      <c r="G203" s="231"/>
      <c r="H203" s="340" t="s">
        <v>1259</v>
      </c>
      <c r="I203" s="340"/>
      <c r="J203" s="340"/>
      <c r="K203" s="272"/>
    </row>
    <row r="204" spans="2:11" ht="15" customHeight="1">
      <c r="B204" s="251"/>
      <c r="C204" s="231"/>
      <c r="D204" s="231"/>
      <c r="E204" s="231"/>
      <c r="F204" s="250" t="s">
        <v>46</v>
      </c>
      <c r="G204" s="231"/>
      <c r="H204" s="340" t="s">
        <v>1260</v>
      </c>
      <c r="I204" s="340"/>
      <c r="J204" s="340"/>
      <c r="K204" s="272"/>
    </row>
    <row r="205" spans="2:11" ht="15" customHeight="1">
      <c r="B205" s="251"/>
      <c r="C205" s="231"/>
      <c r="D205" s="231"/>
      <c r="E205" s="231"/>
      <c r="F205" s="250"/>
      <c r="G205" s="231"/>
      <c r="H205" s="231"/>
      <c r="I205" s="231"/>
      <c r="J205" s="231"/>
      <c r="K205" s="272"/>
    </row>
    <row r="206" spans="2:11" ht="15" customHeight="1">
      <c r="B206" s="251"/>
      <c r="C206" s="231" t="s">
        <v>1201</v>
      </c>
      <c r="D206" s="231"/>
      <c r="E206" s="231"/>
      <c r="F206" s="250" t="s">
        <v>76</v>
      </c>
      <c r="G206" s="231"/>
      <c r="H206" s="340" t="s">
        <v>1261</v>
      </c>
      <c r="I206" s="340"/>
      <c r="J206" s="340"/>
      <c r="K206" s="272"/>
    </row>
    <row r="207" spans="2:11" ht="15" customHeight="1">
      <c r="B207" s="251"/>
      <c r="C207" s="257"/>
      <c r="D207" s="231"/>
      <c r="E207" s="231"/>
      <c r="F207" s="250" t="s">
        <v>1098</v>
      </c>
      <c r="G207" s="231"/>
      <c r="H207" s="340" t="s">
        <v>1099</v>
      </c>
      <c r="I207" s="340"/>
      <c r="J207" s="340"/>
      <c r="K207" s="272"/>
    </row>
    <row r="208" spans="2:11" ht="15" customHeight="1">
      <c r="B208" s="251"/>
      <c r="C208" s="231"/>
      <c r="D208" s="231"/>
      <c r="E208" s="231"/>
      <c r="F208" s="250" t="s">
        <v>1096</v>
      </c>
      <c r="G208" s="231"/>
      <c r="H208" s="340" t="s">
        <v>1262</v>
      </c>
      <c r="I208" s="340"/>
      <c r="J208" s="340"/>
      <c r="K208" s="272"/>
    </row>
    <row r="209" spans="2:11" ht="15" customHeight="1">
      <c r="B209" s="289"/>
      <c r="C209" s="257"/>
      <c r="D209" s="257"/>
      <c r="E209" s="257"/>
      <c r="F209" s="250" t="s">
        <v>1100</v>
      </c>
      <c r="G209" s="236"/>
      <c r="H209" s="344" t="s">
        <v>1101</v>
      </c>
      <c r="I209" s="344"/>
      <c r="J209" s="344"/>
      <c r="K209" s="290"/>
    </row>
    <row r="210" spans="2:11" ht="15" customHeight="1">
      <c r="B210" s="289"/>
      <c r="C210" s="257"/>
      <c r="D210" s="257"/>
      <c r="E210" s="257"/>
      <c r="F210" s="250" t="s">
        <v>1102</v>
      </c>
      <c r="G210" s="236"/>
      <c r="H210" s="344" t="s">
        <v>1263</v>
      </c>
      <c r="I210" s="344"/>
      <c r="J210" s="344"/>
      <c r="K210" s="290"/>
    </row>
    <row r="211" spans="2:11" ht="15" customHeight="1">
      <c r="B211" s="289"/>
      <c r="C211" s="257"/>
      <c r="D211" s="257"/>
      <c r="E211" s="257"/>
      <c r="F211" s="291"/>
      <c r="G211" s="236"/>
      <c r="H211" s="292"/>
      <c r="I211" s="292"/>
      <c r="J211" s="292"/>
      <c r="K211" s="290"/>
    </row>
    <row r="212" spans="2:11" ht="15" customHeight="1">
      <c r="B212" s="289"/>
      <c r="C212" s="231" t="s">
        <v>1225</v>
      </c>
      <c r="D212" s="257"/>
      <c r="E212" s="257"/>
      <c r="F212" s="250">
        <v>1</v>
      </c>
      <c r="G212" s="236"/>
      <c r="H212" s="344" t="s">
        <v>1264</v>
      </c>
      <c r="I212" s="344"/>
      <c r="J212" s="344"/>
      <c r="K212" s="290"/>
    </row>
    <row r="213" spans="2:11" ht="15" customHeight="1">
      <c r="B213" s="289"/>
      <c r="C213" s="257"/>
      <c r="D213" s="257"/>
      <c r="E213" s="257"/>
      <c r="F213" s="250">
        <v>2</v>
      </c>
      <c r="G213" s="236"/>
      <c r="H213" s="344" t="s">
        <v>1265</v>
      </c>
      <c r="I213" s="344"/>
      <c r="J213" s="344"/>
      <c r="K213" s="290"/>
    </row>
    <row r="214" spans="2:11" ht="15" customHeight="1">
      <c r="B214" s="289"/>
      <c r="C214" s="257"/>
      <c r="D214" s="257"/>
      <c r="E214" s="257"/>
      <c r="F214" s="250">
        <v>3</v>
      </c>
      <c r="G214" s="236"/>
      <c r="H214" s="344" t="s">
        <v>1266</v>
      </c>
      <c r="I214" s="344"/>
      <c r="J214" s="344"/>
      <c r="K214" s="290"/>
    </row>
    <row r="215" spans="2:11" ht="15" customHeight="1">
      <c r="B215" s="289"/>
      <c r="C215" s="257"/>
      <c r="D215" s="257"/>
      <c r="E215" s="257"/>
      <c r="F215" s="250">
        <v>4</v>
      </c>
      <c r="G215" s="236"/>
      <c r="H215" s="344" t="s">
        <v>1267</v>
      </c>
      <c r="I215" s="344"/>
      <c r="J215" s="344"/>
      <c r="K215" s="290"/>
    </row>
    <row r="216" spans="2:11" ht="12.75" customHeight="1">
      <c r="B216" s="293"/>
      <c r="C216" s="294"/>
      <c r="D216" s="294"/>
      <c r="E216" s="294"/>
      <c r="F216" s="294"/>
      <c r="G216" s="294"/>
      <c r="H216" s="294"/>
      <c r="I216" s="294"/>
      <c r="J216" s="294"/>
      <c r="K216" s="295"/>
    </row>
  </sheetData>
  <sheetProtection formatCells="0" formatColumns="0" formatRows="0" insertColumns="0" insertRows="0" insertHyperlinks="0" deleteColumns="0" deleteRows="0" sort="0" autoFilter="0" pivotTables="0"/>
  <mergeCells count="77"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33:J33"/>
    <mergeCell ref="G34:J34"/>
    <mergeCell ref="G35:J35"/>
    <mergeCell ref="D49:J49"/>
    <mergeCell ref="E48:J48"/>
    <mergeCell ref="G36:J36"/>
    <mergeCell ref="G37:J3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F19:J19"/>
    <mergeCell ref="F20:J20"/>
    <mergeCell ref="D14:J14"/>
    <mergeCell ref="D15:J15"/>
    <mergeCell ref="F16:J16"/>
    <mergeCell ref="F17:J17"/>
    <mergeCell ref="C9:J9"/>
    <mergeCell ref="D10:J10"/>
    <mergeCell ref="D13:J13"/>
    <mergeCell ref="C3:J3"/>
    <mergeCell ref="C4:J4"/>
    <mergeCell ref="C6:J6"/>
    <mergeCell ref="C7:J7"/>
    <mergeCell ref="D11:J11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z082072018 - Ondříčkova 3...</vt:lpstr>
      <vt:lpstr>Pokyny pro vyplnění</vt:lpstr>
      <vt:lpstr>'Rekapitulace stavby'!Názvy_tisku</vt:lpstr>
      <vt:lpstr>'z082072018 - Ondříčkova 3...'!Názvy_tisku</vt:lpstr>
      <vt:lpstr>'Pokyny pro vyplnění'!Oblast_tisku</vt:lpstr>
      <vt:lpstr>'Rekapitulace stavby'!Oblast_tisku</vt:lpstr>
      <vt:lpstr>'z082072018 - Ondříčkova 3...'!Oblast_tisku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JANKRPATA\Jan</dc:creator>
  <cp:lastModifiedBy>Ing. Jan Krpata</cp:lastModifiedBy>
  <dcterms:created xsi:type="dcterms:W3CDTF">2018-08-23T10:17:14Z</dcterms:created>
  <dcterms:modified xsi:type="dcterms:W3CDTF">2018-08-23T10:23:39Z</dcterms:modified>
</cp:coreProperties>
</file>