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9f7684dac1710f/Documents/DnD/NASB/"/>
    </mc:Choice>
  </mc:AlternateContent>
  <xr:revisionPtr revIDLastSave="1" documentId="8_{865EE5F0-7D1F-485B-9D2F-051766FA64DC}" xr6:coauthVersionLast="47" xr6:coauthVersionMax="47" xr10:uidLastSave="{62FDC9CD-CF46-4099-9FFC-DA5307BD1915}"/>
  <workbookProtection workbookAlgorithmName="SHA-512" workbookHashValue="l8IFHoWtlKFvoJgd4g6lbBHX8ajaBOsgvQLj5dDcnk3kFw8whd4KC56by95D0mmMu0xFVyw7jgcn7iuUpj/w+w==" workbookSaltValue="f/telx/mTPwSYPjdoY40LA==" workbookSpinCount="100000" lockStructure="1"/>
  <bookViews>
    <workbookView xWindow="-105" yWindow="0" windowWidth="28935" windowHeight="20985" xr2:uid="{00000000-000D-0000-FFFF-FFFF00000000}"/>
  </bookViews>
  <sheets>
    <sheet name="Faktury_undefined" sheetId="1" r:id="rId1"/>
  </sheets>
  <definedNames>
    <definedName name="_xlnm._FilterDatabase" localSheetId="0" hidden="1">Faktury_undefined!$A$1:$G$205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3" i="1" l="1"/>
  <c r="E217" i="1"/>
  <c r="E216" i="1"/>
  <c r="E215" i="1"/>
  <c r="E214" i="1"/>
  <c r="E211" i="1"/>
  <c r="E210" i="1"/>
  <c r="E209" i="1"/>
  <c r="E208" i="1"/>
  <c r="E207" i="1"/>
  <c r="E232" i="1"/>
  <c r="E224" i="1"/>
  <c r="E231" i="1"/>
  <c r="E223" i="1"/>
  <c r="E212" i="1"/>
  <c r="E24" i="1"/>
  <c r="E23" i="1"/>
  <c r="E6" i="1"/>
  <c r="E5" i="1"/>
  <c r="E193" i="1"/>
  <c r="E194" i="1" s="1"/>
  <c r="E52" i="1"/>
  <c r="E221" i="1" l="1"/>
  <c r="E229" i="1"/>
  <c r="E226" i="1" l="1"/>
  <c r="E227" i="1" s="1"/>
  <c r="E2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81" authorId="0" shapeId="0" xr:uid="{07E0BD1A-DE92-46F2-967C-3B60CF880D8B}">
      <text>
        <r>
          <rPr>
            <b/>
            <sz val="9"/>
            <color indexed="81"/>
            <rFont val="Tahoma"/>
            <charset val="1"/>
          </rPr>
          <t>Castka za spravu: 32428,- rovnym dilem mezi 140 jednotek
Ostatní dle plochy.</t>
        </r>
      </text>
    </comment>
  </commentList>
</comments>
</file>

<file path=xl/sharedStrings.xml><?xml version="1.0" encoding="utf-8"?>
<sst xmlns="http://schemas.openxmlformats.org/spreadsheetml/2006/main" count="775" uniqueCount="276">
  <si>
    <t>Dodavatel / Odběratel</t>
  </si>
  <si>
    <t>Popis</t>
  </si>
  <si>
    <t>Částka</t>
  </si>
  <si>
    <t>Datum platby</t>
  </si>
  <si>
    <t>Služby</t>
  </si>
  <si>
    <t>Domy na druhou s.r.o.</t>
  </si>
  <si>
    <t>DF - odměna předsedy 12/2023</t>
  </si>
  <si>
    <t>Společenství vlastníků jednotek domu Na Slatince</t>
  </si>
  <si>
    <t>OF - přefakturace PCO 10-12/2023</t>
  </si>
  <si>
    <t>Společenství vlastníků Na Slatince 3278/5</t>
  </si>
  <si>
    <t>OF - přefakturace internet 2023</t>
  </si>
  <si>
    <t>OF - přefakturace internet 01-12/2023</t>
  </si>
  <si>
    <t>OF - přefakturace voda 2023</t>
  </si>
  <si>
    <t>Vaše domy, s.r.o.</t>
  </si>
  <si>
    <t>DF - správa a havarijní servis 12/2023</t>
  </si>
  <si>
    <t>M connections s.r.o.</t>
  </si>
  <si>
    <t>DF - požární ochrana PCO 12/2023</t>
  </si>
  <si>
    <t>Fast Communication s.r.o.</t>
  </si>
  <si>
    <t>DF - internet 2. pololetí 2023</t>
  </si>
  <si>
    <t>Pražské vodovody a kanalizace, a.s.</t>
  </si>
  <si>
    <t>DF - voda 03.10.23 - 02.01.24 (4.849 m3)</t>
  </si>
  <si>
    <t>Mariana Razmerita</t>
  </si>
  <si>
    <t>DF - úklid 12/2023</t>
  </si>
  <si>
    <t>Pražská teplárenská a.s.</t>
  </si>
  <si>
    <t>DF - teplo 12/2023</t>
  </si>
  <si>
    <t>DF - teplo TUV 12/2023</t>
  </si>
  <si>
    <t>OF - přefakturace strojní čištění garáží</t>
  </si>
  <si>
    <t>OF - Přefakturováváme vám podíl 32,88% na strojní čištění garáží</t>
  </si>
  <si>
    <t>DF - teplo 11/2023</t>
  </si>
  <si>
    <t>DF - teplo TUV 11/2023</t>
  </si>
  <si>
    <t>DF - odměna předsedy 11/2023</t>
  </si>
  <si>
    <t>DF - úklid 11/2023</t>
  </si>
  <si>
    <t>DF - požární ochrana PCO 11/2023</t>
  </si>
  <si>
    <t>Petr Šebek</t>
  </si>
  <si>
    <t>DF - servisní prohlídku čerpací stanice</t>
  </si>
  <si>
    <t>DF - podíl na společných nákladech na kontrolu PO_42,93%</t>
  </si>
  <si>
    <t>OF - přefakturace PCO 07-09/2023</t>
  </si>
  <si>
    <t>VÝTAHY VMC s.r.o.</t>
  </si>
  <si>
    <t>DF - odstranění závad zjištěných při OZ_výtahy</t>
  </si>
  <si>
    <t>V Servis Instalace s.r.o.</t>
  </si>
  <si>
    <t>DF - výměna uzávěru stoupačky TV a cirkulace</t>
  </si>
  <si>
    <t>HLAVNÍ MĚSTO PRAHA</t>
  </si>
  <si>
    <t>DF - poplatky odpad 07-12/2023</t>
  </si>
  <si>
    <t>David Císař</t>
  </si>
  <si>
    <t>DF - akce výměna dílů zvonkového paneluTesla Guard 2BUS Slatinka 3279/3-aktualizace jmenovek</t>
  </si>
  <si>
    <t>K SERVIS - KANALIZACE, s.r.o.</t>
  </si>
  <si>
    <t>DF - čištění odpadkového koše a zámkové dlažby+přesun koše</t>
  </si>
  <si>
    <t>DF - úklidové prostředky</t>
  </si>
  <si>
    <t>DF - správa a havarijní servis 10/2023</t>
  </si>
  <si>
    <t>Pavel Zaumuller</t>
  </si>
  <si>
    <t>DF - roční licence SW AnyDesk na server přístupového a kamerového systému</t>
  </si>
  <si>
    <t>MUDr. Iva Konopiská</t>
  </si>
  <si>
    <t>DF - kontrola spalinové cesty</t>
  </si>
  <si>
    <t>Jiří Unger</t>
  </si>
  <si>
    <t>DF - zavlažovací systém servis-zazimování</t>
  </si>
  <si>
    <t>DF - teplo 10/2023</t>
  </si>
  <si>
    <t>DF - teplo TUV 10/2023</t>
  </si>
  <si>
    <t>DF - odměna předsedy 10/2023</t>
  </si>
  <si>
    <t>DF - provoz výtahů 10-12/2023</t>
  </si>
  <si>
    <t>DF - úklid 10/2023</t>
  </si>
  <si>
    <t>DF - požární ochrana PCO 10/2023</t>
  </si>
  <si>
    <t>Petr Ryšavý</t>
  </si>
  <si>
    <t>DF - stavební práce</t>
  </si>
  <si>
    <t>DF - správa a havarijní servis 09/2023</t>
  </si>
  <si>
    <t>OF - přefakturace servisní prohlídka garážových vrat</t>
  </si>
  <si>
    <t>DF - voda 05.07.23 - 02.10.23 (4.623 m3)</t>
  </si>
  <si>
    <t>DF - záloha voda</t>
  </si>
  <si>
    <t>ALTOMA spol. s r.o.</t>
  </si>
  <si>
    <t>DF - pololetní servis garážových vrat</t>
  </si>
  <si>
    <t>DF - teplo TUV 09/2023</t>
  </si>
  <si>
    <t>DF - odměna předsedy 09/2023</t>
  </si>
  <si>
    <t>DF - úklid 09/2023</t>
  </si>
  <si>
    <t>DF - požární ochrana PCO 09/2023</t>
  </si>
  <si>
    <t>Austech Series s.r.o.</t>
  </si>
  <si>
    <t>DF - odstranění zatékání vzduchotechnikou do výtahové šachty</t>
  </si>
  <si>
    <t>Instalace CigDus s.r.o.</t>
  </si>
  <si>
    <t>DF - výměna odvzdušňovacích ventilů</t>
  </si>
  <si>
    <t>Gazela Energy, a.s.</t>
  </si>
  <si>
    <t>DF - elektřina garáže 01.01.23 - 11.09.23 _ č.el.T610460</t>
  </si>
  <si>
    <t>DF - elektřina dům 01.01.23 - 11.09.23 _ č.el. T610006</t>
  </si>
  <si>
    <t>DF - elektřina dieselagregát 01.01.23-11.09.23 _ č.el. W014167</t>
  </si>
  <si>
    <t>DF - podíl na společných nákladech na kontrolu PO</t>
  </si>
  <si>
    <t>OF - přefakturace revize dieselagregát</t>
  </si>
  <si>
    <t>DF - správa a havarijní servis 08/2023</t>
  </si>
  <si>
    <t>Vladimír Trojan</t>
  </si>
  <si>
    <t>DF - výroba nerezových van</t>
  </si>
  <si>
    <t>DF - výroba,výnos,montáž,spojovací a těsnící materiál</t>
  </si>
  <si>
    <t>MARPEK.CZ servis s.r.o.</t>
  </si>
  <si>
    <t>DF - preventivní požární prohlídka</t>
  </si>
  <si>
    <t>DF - teplo TUV 08/2023</t>
  </si>
  <si>
    <t>DF - odměna předsedy 08/2023</t>
  </si>
  <si>
    <t>DF - úklid 08/2023</t>
  </si>
  <si>
    <t>DF - požární ochrana PCO 08/2023</t>
  </si>
  <si>
    <t>DF - provedení epoxidového povrchu na vjezdu a výjezdu garáží SVJ 42,92%</t>
  </si>
  <si>
    <t>APdomy s.r.o.</t>
  </si>
  <si>
    <t>DF - diagnostika a oprava tlačítek ve zvonkovém tablu, domovní telefon 1ks</t>
  </si>
  <si>
    <t>DF - akce výměna dílů zvonkového paneluTesla Guard 2BUS Slatinka 3279/3</t>
  </si>
  <si>
    <t>DF - správa a havarijní servis 07/2023</t>
  </si>
  <si>
    <t>DF - záloha materiál</t>
  </si>
  <si>
    <t>DF - teplo TUV 07/2023 (68,910 GJ)</t>
  </si>
  <si>
    <t>DF - odměna předsedy 07/2023</t>
  </si>
  <si>
    <t>DF - provoz výtahů 07-09/2023</t>
  </si>
  <si>
    <t>DF - úklid 07/2023</t>
  </si>
  <si>
    <t>OF - přefakturace PCO 04-06/2023</t>
  </si>
  <si>
    <t>DF - požární ochrana PCO 07/2023</t>
  </si>
  <si>
    <t>DF - internet 1. pololetí 2023</t>
  </si>
  <si>
    <t>AVE Pražské komunální služby a.s.</t>
  </si>
  <si>
    <t>DF - svoz odpadu - odemykání dveří 07-12/2023</t>
  </si>
  <si>
    <t>DF - svoz odpadu 07-12/2023</t>
  </si>
  <si>
    <t>DF - správa a havarijní servis 06/2023</t>
  </si>
  <si>
    <t>DF - voda 05.04.23 - 04.07.23 (4.705 m3)</t>
  </si>
  <si>
    <t>Cummins Czech Republic s.r.o.</t>
  </si>
  <si>
    <t>DF - roční profylaxace na generátoru C55D5 dle srvisní smlouvy</t>
  </si>
  <si>
    <t>DF - teplo TUV 06/2023 (95,160 GJ)</t>
  </si>
  <si>
    <t>Loramont s.r.o.</t>
  </si>
  <si>
    <t>DF - montáž čisticí zóny</t>
  </si>
  <si>
    <t>DF - oprava balkonu</t>
  </si>
  <si>
    <t>Ing. Maroš Šándor</t>
  </si>
  <si>
    <t>DF - portál becko.naslatince.cz 07-12/2023</t>
  </si>
  <si>
    <t>DF - odměna předsedy 06/2023</t>
  </si>
  <si>
    <t>DF - úklid 06/2023</t>
  </si>
  <si>
    <t>DF - požární ochrana PCO 06/2023</t>
  </si>
  <si>
    <t>HP TRONIC Zlín, spol. s r.o.</t>
  </si>
  <si>
    <t>DF - vysavač Karcher</t>
  </si>
  <si>
    <t>DF - odborná zkouška výtahů</t>
  </si>
  <si>
    <t>DF - záloha vysavač Karcher</t>
  </si>
  <si>
    <t>DF - správa a havarijní servis 05/2023</t>
  </si>
  <si>
    <t>DF - teplo 05/2023 (17,100 GJ)</t>
  </si>
  <si>
    <t>DF - teplo TUV 05/2023 (103,450 GJ)</t>
  </si>
  <si>
    <t>DF - odměna předsedy 05/2023</t>
  </si>
  <si>
    <t>DF - úklid 05/2023</t>
  </si>
  <si>
    <t>DF - požární ochrana PCO 05/2023</t>
  </si>
  <si>
    <t>DF - zavlažovací systém servis</t>
  </si>
  <si>
    <t>DF - poplatky odpad 01-06/2023</t>
  </si>
  <si>
    <t>DF - správa a havarijní servis 04/2023</t>
  </si>
  <si>
    <t>DF - kontrola ventilů stoupaček SV, TUV</t>
  </si>
  <si>
    <t>DF - teplo 04/2023 (69,400 GJ)</t>
  </si>
  <si>
    <t>DF - teplo TUV 04/2023 (108,690 GJ)</t>
  </si>
  <si>
    <t>DF - odměna předsedy 04/2023</t>
  </si>
  <si>
    <t>DF - úklid 04/2023</t>
  </si>
  <si>
    <t>DF - provoz výtahů 04-06/2023</t>
  </si>
  <si>
    <t>CLARINO, s.r.o.</t>
  </si>
  <si>
    <t>DF - strojní mytí garáží</t>
  </si>
  <si>
    <t>DF - požární ochrana PCO 04/2023</t>
  </si>
  <si>
    <t>OF - přefakturace PCO 12/2022 oprava</t>
  </si>
  <si>
    <t>SIGMA PUMPY HRANICE, s.r.o.</t>
  </si>
  <si>
    <t>DF - ponorné čerpadlo, zahradní hadice</t>
  </si>
  <si>
    <t>INDUSTRY MEASURING,spol. s r.o.,ve zkratce</t>
  </si>
  <si>
    <t>DF - rozúčtování TS 2022</t>
  </si>
  <si>
    <t>OF - přefakturace PCO 01-03/2023</t>
  </si>
  <si>
    <t>OF - 24,19% přefakturace půlroční servis garážová vrata</t>
  </si>
  <si>
    <t>OF - 32,88% přefakturace půlroční servis garážová vrata</t>
  </si>
  <si>
    <t>DF - správa a havarijní servis 03/2023</t>
  </si>
  <si>
    <t>DF - voda 12.01.23 - 04.04.23 (4.468 m3)</t>
  </si>
  <si>
    <t>DF - záloha nerezové vany</t>
  </si>
  <si>
    <t>DF - teplo 03/2023 (108,700 GJ)</t>
  </si>
  <si>
    <t>DF - teplo TUV 03/2023 (115,38 GJ)</t>
  </si>
  <si>
    <t>DF - odměna předsedy 03/2023</t>
  </si>
  <si>
    <t>DF - úklid 03/2023</t>
  </si>
  <si>
    <t>OF - dobropis elektrická energie za Diesel a Garáže 2022</t>
  </si>
  <si>
    <t>DF - požární ochrana PCO 03/2023</t>
  </si>
  <si>
    <t>OF - přefakturace internet 01-12/2022</t>
  </si>
  <si>
    <t>DF - instalace parapetu</t>
  </si>
  <si>
    <t>ADOZ Praha-dopravní značení s.r.o.</t>
  </si>
  <si>
    <t>DF - náklady řízení ADOZ</t>
  </si>
  <si>
    <t>DF - oprava dveří a zárubní ve sklípku paní Pošové</t>
  </si>
  <si>
    <t>DF - údržba zámková dlažba</t>
  </si>
  <si>
    <t>DF - správa a havarijní servis 02/2023</t>
  </si>
  <si>
    <t>DF - oprava stoupaček na střeše</t>
  </si>
  <si>
    <t>DF - zatížení střešní PVC</t>
  </si>
  <si>
    <t>DF - oprava balkónu paní Smolová</t>
  </si>
  <si>
    <t>DF - oprava dlažby</t>
  </si>
  <si>
    <t>DF - odměna předsedy 02/2023</t>
  </si>
  <si>
    <t>DF - teplo 02/2023 (148,200 GJ)</t>
  </si>
  <si>
    <t>DF - teplo TUV 02/2023 (107,350 GJ)</t>
  </si>
  <si>
    <t>DF - úklid 02/2023</t>
  </si>
  <si>
    <t>DF - požární ochrana PCO 02/2023</t>
  </si>
  <si>
    <t>DF - topenářský servis-přeinstalace EITN byt č.106</t>
  </si>
  <si>
    <t>DF - provoz výtahů 01-03/2023</t>
  </si>
  <si>
    <t>Vysušil Miroslav</t>
  </si>
  <si>
    <t>DF - zprovoznění světel parkovací stání</t>
  </si>
  <si>
    <t>DF - svoz odpadu mimořádný 01/2023</t>
  </si>
  <si>
    <t>Generali Česká pojišťovna a.s.</t>
  </si>
  <si>
    <t>DF - pojištění</t>
  </si>
  <si>
    <t>DF - správa a havarijní servis 01/2023</t>
  </si>
  <si>
    <t>Danda Jakub</t>
  </si>
  <si>
    <t>OF - přefakturace planý výjezd HZS 24.01.2023</t>
  </si>
  <si>
    <t>DF - poplatek za plané výjezdy HZS</t>
  </si>
  <si>
    <t>DF - teplo 01/2023 (151,300 GJ)</t>
  </si>
  <si>
    <t>DF - teplo TUV 01/2023 (113,600 GJ)</t>
  </si>
  <si>
    <t>DF - odměna předsedy 01/2023</t>
  </si>
  <si>
    <t>DF - úklid 01/2023</t>
  </si>
  <si>
    <t>DF - vysání vody z garáží 06.01.2023</t>
  </si>
  <si>
    <t>DF - požární ochrana PCO 01/2023</t>
  </si>
  <si>
    <t>DF - svoz odpadu 01-06/2023</t>
  </si>
  <si>
    <t>DF - svoz odpadu - odemykání dveří 01-06/2023</t>
  </si>
  <si>
    <t>bez dodavatele</t>
  </si>
  <si>
    <t>DF - pytle odpad úklid</t>
  </si>
  <si>
    <t>DF - voda 30.11.22 - 11.01.23 (2.251 m3)</t>
  </si>
  <si>
    <t>DF - teplo 12/2022 (181,300 GJ)</t>
  </si>
  <si>
    <t>DF - ohřev TUV 12/2022 (111,280 GJ)</t>
  </si>
  <si>
    <t>DF - portál becko.naslatince.cz 01-06/2023</t>
  </si>
  <si>
    <t>DF - záloha teplo</t>
  </si>
  <si>
    <t>Rozúčtování dle</t>
  </si>
  <si>
    <t>Garáže - úklid</t>
  </si>
  <si>
    <t>dům - plocha</t>
  </si>
  <si>
    <t>Garáže - servis</t>
  </si>
  <si>
    <t>rovný díl</t>
  </si>
  <si>
    <t>Garáže - elektřina</t>
  </si>
  <si>
    <t>Poznámka</t>
  </si>
  <si>
    <t>Údržba okolí domu</t>
  </si>
  <si>
    <t>Garáže - údržba</t>
  </si>
  <si>
    <t>DF - správa a havarijní servis 11/2023</t>
  </si>
  <si>
    <t>Počet jednotek nebo celkova plocha</t>
  </si>
  <si>
    <t>Plocha garazi</t>
  </si>
  <si>
    <t>Počet jednotek byty + sklepy</t>
  </si>
  <si>
    <t>variabilni</t>
  </si>
  <si>
    <t>Datum</t>
  </si>
  <si>
    <t>správa</t>
  </si>
  <si>
    <t>odpad</t>
  </si>
  <si>
    <t>údržba</t>
  </si>
  <si>
    <t>Plocha byty + sklepy</t>
  </si>
  <si>
    <t>úklid</t>
  </si>
  <si>
    <t>výtah</t>
  </si>
  <si>
    <t>Castka za spravu: 32428,- rovnym dilem mezi 140 (119 bytů a 21 sklepů) jednotek. Ostatní dle plochy.</t>
  </si>
  <si>
    <t>pojištění</t>
  </si>
  <si>
    <t>Počet bytů</t>
  </si>
  <si>
    <t>Byty - správa</t>
  </si>
  <si>
    <t>garáže - počet</t>
  </si>
  <si>
    <t>Prefakturace 3278 - elektrina 2023 (technologie)</t>
  </si>
  <si>
    <t>Prefakturace 3284 - elektrina 2023 (technologie)</t>
  </si>
  <si>
    <t>Prefakturace 3278 - elektrina 2023 (garaze)</t>
  </si>
  <si>
    <t>Prefakturace 3284 - elektrina 2023 (garaze)</t>
  </si>
  <si>
    <t>DF - elektřina dům 12.09.22 - 31.12.22</t>
  </si>
  <si>
    <t>DF - elektřina dieselagregát 12.09.22 - 31.12.22</t>
  </si>
  <si>
    <t>DF - elektřina garáže 12.09.22 - 31.12.22</t>
  </si>
  <si>
    <t>Společenství vlastníků jednotek domu Na Slatince 3284</t>
  </si>
  <si>
    <t>Internet 3279/3 - prijato od vlastniku</t>
  </si>
  <si>
    <t>Internet - prebytek</t>
  </si>
  <si>
    <t>Odecist DPP Zaumuller 2023 - 20000,- a o castku 37060,- ponizit naklady na spravu</t>
  </si>
  <si>
    <t>Internet</t>
  </si>
  <si>
    <t>počet pripojenych</t>
  </si>
  <si>
    <t>elektrina 2023 - garaze (elektromer garaze + 30% z 80% elektromeru technologie)</t>
  </si>
  <si>
    <t>Plna část elektromeru garaze + 30% z prefakturovaneho podilu elektromeru Diesel (provetravani garazi a spotreba garazovych vrat)</t>
  </si>
  <si>
    <t>elektrina</t>
  </si>
  <si>
    <t>elektrina 2023 - dům (elektromer dům + 20% elektromer Diesel + 70% z 80% elektromeru Diesel)</t>
  </si>
  <si>
    <t>Plna část elektromeru Dum + 20% z elektromeru Diesel + 70% z prefakturovaneho podilu elektromeru Diesel (provoz technologii a ATS)</t>
  </si>
  <si>
    <t>Naklady zavlaha 2023</t>
  </si>
  <si>
    <t>Sprava - rovnym dilem</t>
  </si>
  <si>
    <t>Udrzba - podle plochy</t>
  </si>
  <si>
    <t>Naklady - garaze</t>
  </si>
  <si>
    <t>3278 - prefakturace rocniho servisu GV</t>
  </si>
  <si>
    <t>3284 - prefakturace rocniho servisu GV</t>
  </si>
  <si>
    <t>3278 - prefakturace strojni myti garazi</t>
  </si>
  <si>
    <t>3284 - prefakturace strojni myti garazi</t>
  </si>
  <si>
    <t>Naklady - sprava</t>
  </si>
  <si>
    <t>Naklady - sprava byty</t>
  </si>
  <si>
    <t>Naklady - elektrina</t>
  </si>
  <si>
    <t>Naklady - odpad</t>
  </si>
  <si>
    <t>Naklady - pojisteni</t>
  </si>
  <si>
    <t>Naklady - udrzba</t>
  </si>
  <si>
    <t>Naklady - udrzba okoli domu</t>
  </si>
  <si>
    <t>Naklady - uklid</t>
  </si>
  <si>
    <t>Naklady - vytah</t>
  </si>
  <si>
    <t>FO</t>
  </si>
  <si>
    <t>Naklady bez FO</t>
  </si>
  <si>
    <t>Naklady byt</t>
  </si>
  <si>
    <t>Plocha bytu</t>
  </si>
  <si>
    <t>Podíl na spolecnych prostorech</t>
  </si>
  <si>
    <t>Naklad na GS</t>
  </si>
  <si>
    <t>Naklad byt + 1 GS</t>
  </si>
  <si>
    <t>Naklady sklep</t>
  </si>
  <si>
    <t>Plocha sklepu</t>
  </si>
  <si>
    <t>Platba do FO</t>
  </si>
  <si>
    <t>Přefakturace na dům C</t>
  </si>
  <si>
    <t>přefakturace na 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</si>
</sst>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14" fontId="19" fillId="0" borderId="0" xfId="0" applyNumberFormat="1" applyFont="1"/>
    <xf numFmtId="0" fontId="19" fillId="33" borderId="0" xfId="0" applyFont="1" applyFill="1"/>
    <xf numFmtId="0" fontId="20" fillId="0" borderId="0" xfId="0" applyFont="1"/>
    <xf numFmtId="2" fontId="19" fillId="0" borderId="0" xfId="0" applyNumberFormat="1" applyFont="1"/>
    <xf numFmtId="2" fontId="20" fillId="0" borderId="0" xfId="0" applyNumberFormat="1" applyFont="1"/>
    <xf numFmtId="0" fontId="20" fillId="0" borderId="0" xfId="0" applyFont="1" applyAlignment="1">
      <alignment horizontal="center"/>
    </xf>
    <xf numFmtId="0" fontId="19" fillId="34" borderId="0" xfId="0" applyFont="1" applyFill="1"/>
    <xf numFmtId="14" fontId="19" fillId="34" borderId="0" xfId="0" applyNumberFormat="1" applyFont="1" applyFill="1"/>
    <xf numFmtId="2" fontId="19" fillId="34" borderId="0" xfId="0" applyNumberFormat="1" applyFont="1" applyFill="1"/>
    <xf numFmtId="0" fontId="19" fillId="34" borderId="0" xfId="0" applyFont="1" applyFill="1" applyAlignment="1">
      <alignment horizont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2"/>
  <sheetViews>
    <sheetView tabSelected="1" workbookViewId="0">
      <pane ySplit="1" topLeftCell="A2" activePane="bottomLeft" state="frozen"/>
      <selection activeCell="B1" sqref="B1"/>
      <selection pane="bottomLeft" activeCell="H222" sqref="H222"/>
    </sheetView>
  </sheetViews>
  <sheetFormatPr defaultRowHeight="12.75" x14ac:dyDescent="0.2"/>
  <cols>
    <col min="1" max="1" width="11.140625" style="1" bestFit="1" customWidth="1"/>
    <col min="2" max="2" width="9.85546875" style="1" bestFit="1" customWidth="1"/>
    <col min="3" max="3" width="45.140625" style="1" bestFit="1" customWidth="1"/>
    <col min="4" max="4" width="80" style="1" bestFit="1" customWidth="1"/>
    <col min="5" max="5" width="10.42578125" style="6" bestFit="1" customWidth="1"/>
    <col min="6" max="6" width="12.85546875" style="1" bestFit="1" customWidth="1"/>
    <col min="7" max="7" width="17.5703125" style="1" bestFit="1" customWidth="1"/>
    <col min="8" max="8" width="15.28515625" style="1" bestFit="1" customWidth="1"/>
    <col min="9" max="9" width="33.5703125" style="2" bestFit="1" customWidth="1"/>
    <col min="10" max="10" width="151.85546875" style="1" bestFit="1" customWidth="1"/>
    <col min="11" max="16384" width="9.140625" style="1"/>
  </cols>
  <sheetData>
    <row r="1" spans="1:10" x14ac:dyDescent="0.2">
      <c r="A1" s="1" t="s">
        <v>216</v>
      </c>
      <c r="B1" s="1" t="s">
        <v>217</v>
      </c>
      <c r="C1" s="1" t="s">
        <v>0</v>
      </c>
      <c r="D1" s="1" t="s">
        <v>1</v>
      </c>
      <c r="E1" s="6" t="s">
        <v>2</v>
      </c>
      <c r="F1" s="1" t="s">
        <v>3</v>
      </c>
      <c r="G1" s="1" t="s">
        <v>4</v>
      </c>
      <c r="H1" s="1" t="s">
        <v>203</v>
      </c>
      <c r="I1" s="2" t="s">
        <v>213</v>
      </c>
      <c r="J1" s="1" t="s">
        <v>209</v>
      </c>
    </row>
    <row r="2" spans="1:10" x14ac:dyDescent="0.2">
      <c r="A2" s="1">
        <v>902</v>
      </c>
      <c r="B2" s="3">
        <v>44999</v>
      </c>
      <c r="C2" s="1" t="s">
        <v>163</v>
      </c>
      <c r="D2" s="1" t="s">
        <v>164</v>
      </c>
      <c r="E2" s="6">
        <v>4400</v>
      </c>
      <c r="F2" s="3">
        <v>45001</v>
      </c>
      <c r="G2" s="1" t="s">
        <v>218</v>
      </c>
      <c r="H2" s="1" t="s">
        <v>207</v>
      </c>
      <c r="I2" s="2">
        <v>140</v>
      </c>
      <c r="J2" s="1" t="s">
        <v>215</v>
      </c>
    </row>
    <row r="3" spans="1:10" x14ac:dyDescent="0.2">
      <c r="A3" s="1">
        <v>2300962</v>
      </c>
      <c r="B3" s="3">
        <v>45028</v>
      </c>
      <c r="C3" s="1" t="s">
        <v>67</v>
      </c>
      <c r="D3" s="1" t="s">
        <v>68</v>
      </c>
      <c r="E3" s="6">
        <v>4405</v>
      </c>
      <c r="F3" s="3">
        <v>45041</v>
      </c>
      <c r="G3" s="1" t="s">
        <v>206</v>
      </c>
      <c r="H3" s="1" t="s">
        <v>228</v>
      </c>
      <c r="I3" s="2">
        <v>105</v>
      </c>
      <c r="J3" s="1" t="s">
        <v>214</v>
      </c>
    </row>
    <row r="4" spans="1:10" x14ac:dyDescent="0.2">
      <c r="A4" s="1">
        <v>2302703</v>
      </c>
      <c r="B4" s="3">
        <v>45203</v>
      </c>
      <c r="C4" s="1" t="s">
        <v>67</v>
      </c>
      <c r="D4" s="1" t="s">
        <v>68</v>
      </c>
      <c r="E4" s="6">
        <v>4405</v>
      </c>
      <c r="F4" s="3">
        <v>45216</v>
      </c>
      <c r="G4" s="1" t="s">
        <v>206</v>
      </c>
      <c r="H4" s="1" t="s">
        <v>228</v>
      </c>
      <c r="I4" s="2">
        <v>105</v>
      </c>
      <c r="J4" s="1" t="s">
        <v>214</v>
      </c>
    </row>
    <row r="5" spans="1:10" x14ac:dyDescent="0.2">
      <c r="B5" s="3"/>
      <c r="D5" s="5" t="s">
        <v>251</v>
      </c>
      <c r="E5" s="6">
        <f>0-E169-E173</f>
        <v>-2162.42</v>
      </c>
      <c r="F5" s="3"/>
      <c r="G5" s="1" t="s">
        <v>206</v>
      </c>
    </row>
    <row r="6" spans="1:10" x14ac:dyDescent="0.2">
      <c r="B6" s="3"/>
      <c r="D6" s="5" t="s">
        <v>252</v>
      </c>
      <c r="E6" s="6">
        <f>0-E154-E161</f>
        <v>-2897.6099999999997</v>
      </c>
      <c r="F6" s="3"/>
      <c r="G6" s="1" t="s">
        <v>206</v>
      </c>
    </row>
    <row r="7" spans="1:10" x14ac:dyDescent="0.2">
      <c r="A7" s="1">
        <v>123085</v>
      </c>
      <c r="B7" s="3">
        <v>45168</v>
      </c>
      <c r="C7" s="1" t="s">
        <v>94</v>
      </c>
      <c r="D7" s="1" t="s">
        <v>95</v>
      </c>
      <c r="E7" s="6">
        <v>3541</v>
      </c>
      <c r="F7" s="3">
        <v>45182</v>
      </c>
      <c r="G7" s="1" t="s">
        <v>220</v>
      </c>
      <c r="H7" s="1" t="s">
        <v>205</v>
      </c>
      <c r="I7" s="2">
        <v>7159.9</v>
      </c>
      <c r="J7" s="1" t="s">
        <v>221</v>
      </c>
    </row>
    <row r="8" spans="1:10" x14ac:dyDescent="0.2">
      <c r="A8" s="1">
        <v>100323</v>
      </c>
      <c r="B8" s="3">
        <v>44994</v>
      </c>
      <c r="C8" s="1" t="s">
        <v>73</v>
      </c>
      <c r="D8" s="1" t="s">
        <v>165</v>
      </c>
      <c r="E8" s="6">
        <v>2075</v>
      </c>
      <c r="F8" s="3">
        <v>45008</v>
      </c>
      <c r="G8" s="1" t="s">
        <v>264</v>
      </c>
      <c r="H8" s="1" t="s">
        <v>205</v>
      </c>
      <c r="I8" s="2">
        <v>7159.9</v>
      </c>
      <c r="J8" s="1" t="s">
        <v>221</v>
      </c>
    </row>
    <row r="9" spans="1:10" x14ac:dyDescent="0.2">
      <c r="A9" s="1">
        <v>110323</v>
      </c>
      <c r="B9" s="3">
        <v>44994</v>
      </c>
      <c r="C9" s="1" t="s">
        <v>73</v>
      </c>
      <c r="D9" s="1" t="s">
        <v>166</v>
      </c>
      <c r="E9" s="6">
        <v>7300</v>
      </c>
      <c r="F9" s="3">
        <v>45008</v>
      </c>
      <c r="G9" s="1" t="s">
        <v>220</v>
      </c>
      <c r="H9" s="1" t="s">
        <v>205</v>
      </c>
      <c r="I9" s="2">
        <v>7159.9</v>
      </c>
      <c r="J9" s="1" t="s">
        <v>221</v>
      </c>
    </row>
    <row r="10" spans="1:10" x14ac:dyDescent="0.2">
      <c r="A10" s="1">
        <v>60323</v>
      </c>
      <c r="B10" s="3">
        <v>44994</v>
      </c>
      <c r="C10" s="1" t="s">
        <v>73</v>
      </c>
      <c r="D10" s="1" t="s">
        <v>168</v>
      </c>
      <c r="E10" s="6">
        <v>4950</v>
      </c>
      <c r="F10" s="3">
        <v>45008</v>
      </c>
      <c r="G10" s="1" t="s">
        <v>264</v>
      </c>
      <c r="H10" s="1" t="s">
        <v>205</v>
      </c>
      <c r="I10" s="2">
        <v>7159.9</v>
      </c>
      <c r="J10" s="1" t="s">
        <v>221</v>
      </c>
    </row>
    <row r="11" spans="1:10" x14ac:dyDescent="0.2">
      <c r="A11" s="1">
        <v>70323</v>
      </c>
      <c r="B11" s="3">
        <v>44994</v>
      </c>
      <c r="C11" s="1" t="s">
        <v>73</v>
      </c>
      <c r="D11" s="1" t="s">
        <v>169</v>
      </c>
      <c r="E11" s="6">
        <v>5448</v>
      </c>
      <c r="F11" s="3">
        <v>45008</v>
      </c>
      <c r="G11" s="1" t="s">
        <v>220</v>
      </c>
      <c r="H11" s="1" t="s">
        <v>205</v>
      </c>
      <c r="I11" s="2">
        <v>7159.9</v>
      </c>
      <c r="J11" s="1" t="s">
        <v>221</v>
      </c>
    </row>
    <row r="12" spans="1:10" x14ac:dyDescent="0.2">
      <c r="A12" s="1">
        <v>80323</v>
      </c>
      <c r="B12" s="3">
        <v>44994</v>
      </c>
      <c r="C12" s="1" t="s">
        <v>73</v>
      </c>
      <c r="D12" s="1" t="s">
        <v>170</v>
      </c>
      <c r="E12" s="6">
        <v>18069</v>
      </c>
      <c r="F12" s="3">
        <v>45008</v>
      </c>
      <c r="G12" s="1" t="s">
        <v>264</v>
      </c>
      <c r="H12" s="1" t="s">
        <v>205</v>
      </c>
      <c r="I12" s="2">
        <v>7159.9</v>
      </c>
      <c r="J12" s="1" t="s">
        <v>221</v>
      </c>
    </row>
    <row r="13" spans="1:10" x14ac:dyDescent="0.2">
      <c r="A13" s="1">
        <v>90323</v>
      </c>
      <c r="B13" s="3">
        <v>44994</v>
      </c>
      <c r="C13" s="1" t="s">
        <v>73</v>
      </c>
      <c r="D13" s="1" t="s">
        <v>171</v>
      </c>
      <c r="E13" s="6">
        <v>4580</v>
      </c>
      <c r="F13" s="3">
        <v>45008</v>
      </c>
      <c r="G13" s="1" t="s">
        <v>264</v>
      </c>
      <c r="H13" s="1" t="s">
        <v>205</v>
      </c>
      <c r="I13" s="2">
        <v>7159.9</v>
      </c>
      <c r="J13" s="1" t="s">
        <v>221</v>
      </c>
    </row>
    <row r="14" spans="1:10" x14ac:dyDescent="0.2">
      <c r="A14" s="1">
        <v>20092023</v>
      </c>
      <c r="B14" s="3">
        <v>45197</v>
      </c>
      <c r="C14" s="1" t="s">
        <v>73</v>
      </c>
      <c r="D14" s="1" t="s">
        <v>74</v>
      </c>
      <c r="E14" s="6">
        <v>18623</v>
      </c>
      <c r="F14" s="3">
        <v>45230</v>
      </c>
      <c r="G14" s="1" t="s">
        <v>264</v>
      </c>
      <c r="H14" s="1" t="s">
        <v>205</v>
      </c>
      <c r="I14" s="2">
        <v>7159.9</v>
      </c>
      <c r="J14" s="1" t="s">
        <v>221</v>
      </c>
    </row>
    <row r="15" spans="1:10" x14ac:dyDescent="0.2">
      <c r="A15" s="1">
        <v>2950108191</v>
      </c>
      <c r="B15" s="3">
        <v>44949</v>
      </c>
      <c r="C15" s="1" t="s">
        <v>106</v>
      </c>
      <c r="D15" s="1" t="s">
        <v>194</v>
      </c>
      <c r="E15" s="6">
        <v>7602.21</v>
      </c>
      <c r="F15" s="3">
        <v>44963</v>
      </c>
      <c r="G15" s="1" t="s">
        <v>219</v>
      </c>
      <c r="H15" s="1" t="s">
        <v>205</v>
      </c>
      <c r="I15" s="2">
        <v>7159.9</v>
      </c>
      <c r="J15" s="1" t="s">
        <v>221</v>
      </c>
    </row>
    <row r="16" spans="1:10" x14ac:dyDescent="0.2">
      <c r="A16" s="1">
        <v>3950108090</v>
      </c>
      <c r="B16" s="3">
        <v>44949</v>
      </c>
      <c r="C16" s="1" t="s">
        <v>106</v>
      </c>
      <c r="D16" s="1" t="s">
        <v>195</v>
      </c>
      <c r="E16" s="6">
        <v>2260.85</v>
      </c>
      <c r="F16" s="3">
        <v>44985</v>
      </c>
      <c r="G16" s="1" t="s">
        <v>219</v>
      </c>
      <c r="H16" s="1" t="s">
        <v>205</v>
      </c>
      <c r="I16" s="2">
        <v>7159.9</v>
      </c>
      <c r="J16" s="1" t="s">
        <v>221</v>
      </c>
    </row>
    <row r="17" spans="1:10" x14ac:dyDescent="0.2">
      <c r="A17" s="1">
        <v>2950110857</v>
      </c>
      <c r="B17" s="3">
        <v>44972</v>
      </c>
      <c r="C17" s="1" t="s">
        <v>106</v>
      </c>
      <c r="D17" s="1" t="s">
        <v>181</v>
      </c>
      <c r="E17" s="6">
        <v>658.26</v>
      </c>
      <c r="F17" s="3">
        <v>44987</v>
      </c>
      <c r="G17" s="1" t="s">
        <v>219</v>
      </c>
      <c r="H17" s="1" t="s">
        <v>205</v>
      </c>
      <c r="I17" s="2">
        <v>7159.9</v>
      </c>
      <c r="J17" s="1" t="s">
        <v>221</v>
      </c>
    </row>
    <row r="18" spans="1:10" x14ac:dyDescent="0.2">
      <c r="A18" s="1">
        <v>2950119942</v>
      </c>
      <c r="B18" s="3">
        <v>45126</v>
      </c>
      <c r="C18" s="1" t="s">
        <v>106</v>
      </c>
      <c r="D18" s="1" t="s">
        <v>107</v>
      </c>
      <c r="E18" s="6">
        <v>2260.85</v>
      </c>
      <c r="F18" s="3">
        <v>45139</v>
      </c>
      <c r="G18" s="1" t="s">
        <v>219</v>
      </c>
      <c r="H18" s="1" t="s">
        <v>205</v>
      </c>
      <c r="I18" s="2">
        <v>7159.9</v>
      </c>
      <c r="J18" s="1" t="s">
        <v>221</v>
      </c>
    </row>
    <row r="19" spans="1:10" x14ac:dyDescent="0.2">
      <c r="A19" s="1">
        <v>2950119970</v>
      </c>
      <c r="B19" s="3">
        <v>45126</v>
      </c>
      <c r="C19" s="1" t="s">
        <v>106</v>
      </c>
      <c r="D19" s="1" t="s">
        <v>108</v>
      </c>
      <c r="E19" s="6">
        <v>7998.85</v>
      </c>
      <c r="F19" s="3">
        <v>45139</v>
      </c>
      <c r="G19" s="1" t="s">
        <v>219</v>
      </c>
      <c r="H19" s="1" t="s">
        <v>205</v>
      </c>
      <c r="I19" s="2">
        <v>7159.9</v>
      </c>
      <c r="J19" s="1" t="s">
        <v>221</v>
      </c>
    </row>
    <row r="20" spans="1:10" x14ac:dyDescent="0.2">
      <c r="A20" s="1">
        <v>9</v>
      </c>
      <c r="B20" s="3">
        <v>44949</v>
      </c>
      <c r="C20" s="1" t="s">
        <v>196</v>
      </c>
      <c r="D20" s="1" t="s">
        <v>197</v>
      </c>
      <c r="E20" s="6">
        <v>300</v>
      </c>
      <c r="F20" s="3">
        <v>44953</v>
      </c>
      <c r="G20" s="1" t="s">
        <v>222</v>
      </c>
      <c r="H20" s="1" t="s">
        <v>205</v>
      </c>
      <c r="I20" s="2">
        <v>7159.9</v>
      </c>
      <c r="J20" s="1" t="s">
        <v>221</v>
      </c>
    </row>
    <row r="21" spans="1:10" x14ac:dyDescent="0.2">
      <c r="A21" s="1">
        <v>230100089</v>
      </c>
      <c r="B21" s="3">
        <v>44958</v>
      </c>
      <c r="C21" s="1" t="s">
        <v>141</v>
      </c>
      <c r="D21" s="1" t="s">
        <v>192</v>
      </c>
      <c r="E21" s="6">
        <v>2008.6</v>
      </c>
      <c r="F21" s="3">
        <v>44971</v>
      </c>
      <c r="G21" s="1" t="s">
        <v>204</v>
      </c>
      <c r="H21" s="1" t="s">
        <v>228</v>
      </c>
      <c r="I21" s="2">
        <v>105</v>
      </c>
      <c r="J21" s="1" t="s">
        <v>214</v>
      </c>
    </row>
    <row r="22" spans="1:10" x14ac:dyDescent="0.2">
      <c r="A22" s="1">
        <v>230100370</v>
      </c>
      <c r="B22" s="3">
        <v>45046</v>
      </c>
      <c r="C22" s="1" t="s">
        <v>141</v>
      </c>
      <c r="D22" s="1" t="s">
        <v>142</v>
      </c>
      <c r="E22" s="6">
        <v>45411.3</v>
      </c>
      <c r="F22" s="3">
        <v>45061</v>
      </c>
      <c r="G22" s="1" t="s">
        <v>204</v>
      </c>
      <c r="H22" s="1" t="s">
        <v>228</v>
      </c>
      <c r="I22" s="2">
        <v>105</v>
      </c>
      <c r="J22" s="1" t="s">
        <v>214</v>
      </c>
    </row>
    <row r="23" spans="1:10" x14ac:dyDescent="0.2">
      <c r="B23" s="3"/>
      <c r="D23" s="5" t="s">
        <v>253</v>
      </c>
      <c r="E23" s="6">
        <f>0-E175</f>
        <v>-10985</v>
      </c>
      <c r="F23" s="3"/>
      <c r="G23" s="1" t="s">
        <v>204</v>
      </c>
    </row>
    <row r="24" spans="1:10" x14ac:dyDescent="0.2">
      <c r="B24" s="3"/>
      <c r="D24" s="5" t="s">
        <v>254</v>
      </c>
      <c r="E24" s="6">
        <f>0-E164</f>
        <v>-14931.24</v>
      </c>
      <c r="F24" s="3"/>
      <c r="G24" s="1" t="s">
        <v>204</v>
      </c>
    </row>
    <row r="25" spans="1:10" x14ac:dyDescent="0.2">
      <c r="A25" s="1">
        <v>2330074</v>
      </c>
      <c r="B25" s="3">
        <v>45117</v>
      </c>
      <c r="C25" s="1" t="s">
        <v>111</v>
      </c>
      <c r="D25" s="1" t="s">
        <v>112</v>
      </c>
      <c r="E25" s="6">
        <v>11434.5</v>
      </c>
      <c r="F25" s="3">
        <v>45184</v>
      </c>
      <c r="G25" s="1" t="s">
        <v>220</v>
      </c>
      <c r="H25" s="1" t="s">
        <v>205</v>
      </c>
      <c r="I25" s="2">
        <v>7159.9</v>
      </c>
      <c r="J25" s="1" t="s">
        <v>221</v>
      </c>
    </row>
    <row r="26" spans="1:10" x14ac:dyDescent="0.2">
      <c r="A26" s="1">
        <v>230014</v>
      </c>
      <c r="B26" s="3">
        <v>45179</v>
      </c>
      <c r="C26" s="1" t="s">
        <v>9</v>
      </c>
      <c r="D26" s="5" t="s">
        <v>82</v>
      </c>
      <c r="E26" s="6">
        <v>-2847.19</v>
      </c>
      <c r="F26" s="3">
        <v>45191</v>
      </c>
      <c r="G26" s="1" t="s">
        <v>220</v>
      </c>
    </row>
    <row r="27" spans="1:10" x14ac:dyDescent="0.2">
      <c r="A27" s="1">
        <v>230013</v>
      </c>
      <c r="B27" s="3">
        <v>45179</v>
      </c>
      <c r="C27" s="1" t="s">
        <v>236</v>
      </c>
      <c r="D27" s="5" t="s">
        <v>82</v>
      </c>
      <c r="E27" s="6">
        <v>-3681.91</v>
      </c>
      <c r="F27" s="3">
        <v>45191</v>
      </c>
      <c r="G27" s="1" t="s">
        <v>220</v>
      </c>
    </row>
    <row r="28" spans="1:10" x14ac:dyDescent="0.2">
      <c r="A28" s="1">
        <v>230001</v>
      </c>
      <c r="B28" s="3">
        <v>44965</v>
      </c>
      <c r="C28" s="1" t="s">
        <v>185</v>
      </c>
      <c r="D28" s="1" t="s">
        <v>186</v>
      </c>
      <c r="E28" s="6">
        <v>2955</v>
      </c>
      <c r="F28" s="3">
        <v>44978</v>
      </c>
    </row>
    <row r="29" spans="1:10" x14ac:dyDescent="0.2">
      <c r="A29" s="1">
        <v>12023040</v>
      </c>
      <c r="B29" s="3">
        <v>45142</v>
      </c>
      <c r="C29" s="1" t="s">
        <v>43</v>
      </c>
      <c r="D29" s="1" t="s">
        <v>98</v>
      </c>
      <c r="E29" s="6">
        <v>36175.550000000003</v>
      </c>
      <c r="F29" s="3">
        <v>45146</v>
      </c>
      <c r="G29" s="1" t="s">
        <v>264</v>
      </c>
      <c r="H29" s="1" t="s">
        <v>205</v>
      </c>
      <c r="I29" s="2">
        <v>7159.9</v>
      </c>
      <c r="J29" s="1" t="s">
        <v>221</v>
      </c>
    </row>
    <row r="30" spans="1:10" x14ac:dyDescent="0.2">
      <c r="A30" s="1">
        <v>2023388</v>
      </c>
      <c r="B30" s="3">
        <v>45153</v>
      </c>
      <c r="C30" s="1" t="s">
        <v>43</v>
      </c>
      <c r="D30" s="1" t="s">
        <v>96</v>
      </c>
      <c r="E30" s="6">
        <v>10350</v>
      </c>
      <c r="F30" s="3">
        <v>45159</v>
      </c>
      <c r="G30" s="1" t="s">
        <v>264</v>
      </c>
      <c r="H30" s="1" t="s">
        <v>205</v>
      </c>
      <c r="I30" s="2">
        <v>7159.9</v>
      </c>
      <c r="J30" s="1" t="s">
        <v>221</v>
      </c>
    </row>
    <row r="31" spans="1:10" x14ac:dyDescent="0.2">
      <c r="A31" s="1">
        <v>2023532</v>
      </c>
      <c r="B31" s="3">
        <v>45246</v>
      </c>
      <c r="C31" s="1" t="s">
        <v>43</v>
      </c>
      <c r="D31" s="1" t="s">
        <v>44</v>
      </c>
      <c r="E31" s="6">
        <v>1380</v>
      </c>
      <c r="F31" s="3">
        <v>45253</v>
      </c>
      <c r="G31" s="1" t="s">
        <v>220</v>
      </c>
      <c r="H31" s="1" t="s">
        <v>205</v>
      </c>
      <c r="I31" s="2">
        <v>7159.9</v>
      </c>
      <c r="J31" s="1" t="s">
        <v>221</v>
      </c>
    </row>
    <row r="32" spans="1:10" x14ac:dyDescent="0.2">
      <c r="A32" s="1">
        <v>100012023</v>
      </c>
      <c r="B32" s="3">
        <v>44958</v>
      </c>
      <c r="C32" s="1" t="s">
        <v>5</v>
      </c>
      <c r="D32" s="4" t="s">
        <v>190</v>
      </c>
      <c r="E32" s="6">
        <v>8000</v>
      </c>
      <c r="F32" s="3">
        <v>44972</v>
      </c>
      <c r="G32" s="1" t="s">
        <v>218</v>
      </c>
      <c r="H32" s="1" t="s">
        <v>207</v>
      </c>
      <c r="I32" s="2">
        <v>140</v>
      </c>
      <c r="J32" s="1" t="s">
        <v>215</v>
      </c>
    </row>
    <row r="33" spans="1:10" x14ac:dyDescent="0.2">
      <c r="A33" s="1">
        <v>100052023</v>
      </c>
      <c r="B33" s="3">
        <v>44987</v>
      </c>
      <c r="C33" s="1" t="s">
        <v>5</v>
      </c>
      <c r="D33" s="4" t="s">
        <v>172</v>
      </c>
      <c r="E33" s="6">
        <v>8000</v>
      </c>
      <c r="F33" s="3">
        <v>45001</v>
      </c>
      <c r="G33" s="1" t="s">
        <v>218</v>
      </c>
      <c r="H33" s="1" t="s">
        <v>207</v>
      </c>
      <c r="I33" s="2">
        <v>140</v>
      </c>
      <c r="J33" s="1" t="s">
        <v>215</v>
      </c>
    </row>
    <row r="34" spans="1:10" x14ac:dyDescent="0.2">
      <c r="A34" s="1">
        <v>100092023</v>
      </c>
      <c r="B34" s="3">
        <v>45018</v>
      </c>
      <c r="C34" s="1" t="s">
        <v>5</v>
      </c>
      <c r="D34" s="4" t="s">
        <v>157</v>
      </c>
      <c r="E34" s="6">
        <v>8000</v>
      </c>
      <c r="F34" s="3">
        <v>45030</v>
      </c>
      <c r="G34" s="1" t="s">
        <v>218</v>
      </c>
      <c r="H34" s="1" t="s">
        <v>207</v>
      </c>
      <c r="I34" s="2">
        <v>140</v>
      </c>
      <c r="J34" s="1" t="s">
        <v>215</v>
      </c>
    </row>
    <row r="35" spans="1:10" x14ac:dyDescent="0.2">
      <c r="A35" s="1">
        <v>100102023</v>
      </c>
      <c r="B35" s="3">
        <v>45047</v>
      </c>
      <c r="C35" s="1" t="s">
        <v>5</v>
      </c>
      <c r="D35" s="4" t="s">
        <v>138</v>
      </c>
      <c r="E35" s="6">
        <v>8000</v>
      </c>
      <c r="F35" s="3">
        <v>45061</v>
      </c>
      <c r="G35" s="1" t="s">
        <v>218</v>
      </c>
      <c r="H35" s="1" t="s">
        <v>207</v>
      </c>
      <c r="I35" s="2">
        <v>140</v>
      </c>
      <c r="J35" s="1" t="s">
        <v>215</v>
      </c>
    </row>
    <row r="36" spans="1:10" x14ac:dyDescent="0.2">
      <c r="A36" s="1">
        <v>100172023</v>
      </c>
      <c r="B36" s="3">
        <v>45078</v>
      </c>
      <c r="C36" s="1" t="s">
        <v>5</v>
      </c>
      <c r="D36" s="4" t="s">
        <v>129</v>
      </c>
      <c r="E36" s="6">
        <v>8000</v>
      </c>
      <c r="F36" s="3">
        <v>45092</v>
      </c>
      <c r="G36" s="1" t="s">
        <v>218</v>
      </c>
      <c r="H36" s="1" t="s">
        <v>207</v>
      </c>
      <c r="I36" s="2">
        <v>140</v>
      </c>
      <c r="J36" s="1" t="s">
        <v>215</v>
      </c>
    </row>
    <row r="37" spans="1:10" x14ac:dyDescent="0.2">
      <c r="A37" s="1">
        <v>100232023</v>
      </c>
      <c r="B37" s="3">
        <v>45109</v>
      </c>
      <c r="C37" s="1" t="s">
        <v>5</v>
      </c>
      <c r="D37" s="4" t="s">
        <v>119</v>
      </c>
      <c r="E37" s="6">
        <v>8000</v>
      </c>
      <c r="F37" s="3">
        <v>45121</v>
      </c>
      <c r="G37" s="1" t="s">
        <v>218</v>
      </c>
      <c r="H37" s="1" t="s">
        <v>207</v>
      </c>
      <c r="I37" s="2">
        <v>140</v>
      </c>
      <c r="J37" s="1" t="s">
        <v>215</v>
      </c>
    </row>
    <row r="38" spans="1:10" x14ac:dyDescent="0.2">
      <c r="A38" s="1">
        <v>100372023</v>
      </c>
      <c r="B38" s="3">
        <v>45139</v>
      </c>
      <c r="C38" s="1" t="s">
        <v>5</v>
      </c>
      <c r="D38" s="4" t="s">
        <v>100</v>
      </c>
      <c r="E38" s="6">
        <v>8000</v>
      </c>
      <c r="F38" s="3">
        <v>45153</v>
      </c>
      <c r="G38" s="1" t="s">
        <v>218</v>
      </c>
      <c r="H38" s="1" t="s">
        <v>207</v>
      </c>
      <c r="I38" s="2">
        <v>140</v>
      </c>
      <c r="J38" s="1" t="s">
        <v>215</v>
      </c>
    </row>
    <row r="39" spans="1:10" x14ac:dyDescent="0.2">
      <c r="A39" s="1">
        <v>100452023</v>
      </c>
      <c r="B39" s="3">
        <v>45170</v>
      </c>
      <c r="C39" s="1" t="s">
        <v>5</v>
      </c>
      <c r="D39" s="4" t="s">
        <v>90</v>
      </c>
      <c r="E39" s="6">
        <v>8000</v>
      </c>
      <c r="F39" s="3">
        <v>45184</v>
      </c>
      <c r="G39" s="1" t="s">
        <v>218</v>
      </c>
      <c r="H39" s="1" t="s">
        <v>207</v>
      </c>
      <c r="I39" s="2">
        <v>140</v>
      </c>
      <c r="J39" s="1" t="s">
        <v>215</v>
      </c>
    </row>
    <row r="40" spans="1:10" x14ac:dyDescent="0.2">
      <c r="A40" s="1">
        <v>100532023</v>
      </c>
      <c r="B40" s="3">
        <v>45200</v>
      </c>
      <c r="C40" s="1" t="s">
        <v>5</v>
      </c>
      <c r="D40" s="4" t="s">
        <v>70</v>
      </c>
      <c r="E40" s="6">
        <v>8000</v>
      </c>
      <c r="F40" s="3">
        <v>45212</v>
      </c>
      <c r="G40" s="1" t="s">
        <v>218</v>
      </c>
      <c r="H40" s="1" t="s">
        <v>207</v>
      </c>
      <c r="I40" s="2">
        <v>140</v>
      </c>
      <c r="J40" s="1" t="s">
        <v>215</v>
      </c>
    </row>
    <row r="41" spans="1:10" x14ac:dyDescent="0.2">
      <c r="A41" s="1">
        <v>100622023</v>
      </c>
      <c r="B41" s="3">
        <v>45231</v>
      </c>
      <c r="C41" s="1" t="s">
        <v>5</v>
      </c>
      <c r="D41" s="4" t="s">
        <v>57</v>
      </c>
      <c r="E41" s="6">
        <v>8000</v>
      </c>
      <c r="F41" s="3">
        <v>45244</v>
      </c>
      <c r="G41" s="1" t="s">
        <v>218</v>
      </c>
      <c r="H41" s="1" t="s">
        <v>207</v>
      </c>
      <c r="I41" s="2">
        <v>140</v>
      </c>
      <c r="J41" s="1" t="s">
        <v>215</v>
      </c>
    </row>
    <row r="42" spans="1:10" x14ac:dyDescent="0.2">
      <c r="A42" s="1">
        <v>100722023</v>
      </c>
      <c r="B42" s="3">
        <v>45261</v>
      </c>
      <c r="C42" s="1" t="s">
        <v>5</v>
      </c>
      <c r="D42" s="4" t="s">
        <v>30</v>
      </c>
      <c r="E42" s="6">
        <v>8000</v>
      </c>
      <c r="F42" s="3">
        <v>45275</v>
      </c>
      <c r="G42" s="1" t="s">
        <v>218</v>
      </c>
      <c r="H42" s="1" t="s">
        <v>207</v>
      </c>
      <c r="I42" s="2">
        <v>140</v>
      </c>
      <c r="J42" s="1" t="s">
        <v>215</v>
      </c>
    </row>
    <row r="43" spans="1:10" x14ac:dyDescent="0.2">
      <c r="A43" s="1">
        <v>100822023</v>
      </c>
      <c r="B43" s="3">
        <v>45291</v>
      </c>
      <c r="C43" s="1" t="s">
        <v>5</v>
      </c>
      <c r="D43" s="4" t="s">
        <v>6</v>
      </c>
      <c r="E43" s="6">
        <v>8000</v>
      </c>
      <c r="F43" s="3">
        <v>45306</v>
      </c>
      <c r="G43" s="1" t="s">
        <v>218</v>
      </c>
      <c r="H43" s="1" t="s">
        <v>207</v>
      </c>
      <c r="I43" s="2">
        <v>140</v>
      </c>
      <c r="J43" s="1" t="s">
        <v>215</v>
      </c>
    </row>
    <row r="44" spans="1:10" x14ac:dyDescent="0.2">
      <c r="B44" s="3"/>
      <c r="D44" s="4" t="s">
        <v>238</v>
      </c>
      <c r="E44" s="6">
        <v>-37060</v>
      </c>
      <c r="F44" s="3"/>
      <c r="G44" s="1" t="s">
        <v>218</v>
      </c>
      <c r="H44" s="1" t="s">
        <v>207</v>
      </c>
      <c r="I44" s="2">
        <v>140</v>
      </c>
      <c r="J44" s="1" t="s">
        <v>215</v>
      </c>
    </row>
    <row r="45" spans="1:10" x14ac:dyDescent="0.2">
      <c r="A45" s="1">
        <v>33243</v>
      </c>
      <c r="B45" s="3">
        <v>45117</v>
      </c>
      <c r="C45" s="1" t="s">
        <v>17</v>
      </c>
      <c r="D45" s="1" t="s">
        <v>105</v>
      </c>
      <c r="E45" s="6">
        <v>107880</v>
      </c>
      <c r="F45" s="3">
        <v>45132</v>
      </c>
    </row>
    <row r="46" spans="1:10" x14ac:dyDescent="0.2">
      <c r="A46" s="1">
        <v>23001368</v>
      </c>
      <c r="B46" s="3">
        <v>45132</v>
      </c>
      <c r="C46" s="1" t="s">
        <v>17</v>
      </c>
      <c r="D46" s="1" t="s">
        <v>105</v>
      </c>
      <c r="E46" s="6">
        <v>0</v>
      </c>
    </row>
    <row r="47" spans="1:10" x14ac:dyDescent="0.2">
      <c r="A47" s="1">
        <v>33243</v>
      </c>
      <c r="B47" s="3">
        <v>45289</v>
      </c>
      <c r="C47" s="1" t="s">
        <v>17</v>
      </c>
      <c r="D47" s="1" t="s">
        <v>18</v>
      </c>
      <c r="E47" s="6">
        <v>105960</v>
      </c>
      <c r="F47" s="3">
        <v>45303</v>
      </c>
    </row>
    <row r="48" spans="1:10" x14ac:dyDescent="0.2">
      <c r="A48" s="1">
        <v>24000096</v>
      </c>
      <c r="B48" s="3">
        <v>45291</v>
      </c>
      <c r="C48" s="1" t="s">
        <v>17</v>
      </c>
      <c r="D48" s="1" t="s">
        <v>18</v>
      </c>
      <c r="E48" s="6">
        <v>0</v>
      </c>
    </row>
    <row r="49" spans="1:10" x14ac:dyDescent="0.2">
      <c r="A49" s="1">
        <v>230023</v>
      </c>
      <c r="B49" s="3">
        <v>45291</v>
      </c>
      <c r="C49" s="1" t="s">
        <v>9</v>
      </c>
      <c r="D49" s="5" t="s">
        <v>11</v>
      </c>
      <c r="E49" s="6">
        <v>-41700</v>
      </c>
      <c r="F49" s="3">
        <v>45342</v>
      </c>
    </row>
    <row r="50" spans="1:10" x14ac:dyDescent="0.2">
      <c r="A50" s="1">
        <v>230024</v>
      </c>
      <c r="B50" s="3">
        <v>45291</v>
      </c>
      <c r="C50" s="1" t="s">
        <v>236</v>
      </c>
      <c r="D50" s="5" t="s">
        <v>11</v>
      </c>
      <c r="E50" s="6">
        <v>-105300</v>
      </c>
      <c r="F50" s="3">
        <v>45322</v>
      </c>
    </row>
    <row r="51" spans="1:10" x14ac:dyDescent="0.2">
      <c r="B51" s="3"/>
      <c r="D51" s="1" t="s">
        <v>237</v>
      </c>
      <c r="E51" s="6">
        <v>123900</v>
      </c>
      <c r="G51" s="1" t="s">
        <v>240</v>
      </c>
      <c r="H51" s="1" t="s">
        <v>241</v>
      </c>
    </row>
    <row r="52" spans="1:10" x14ac:dyDescent="0.2">
      <c r="B52" s="3"/>
      <c r="D52" s="5" t="s">
        <v>238</v>
      </c>
      <c r="E52" s="7">
        <f>E45+E47+E49+E50-E51</f>
        <v>-57060</v>
      </c>
      <c r="F52" s="5"/>
      <c r="G52" s="5"/>
      <c r="H52" s="5"/>
      <c r="I52" s="8"/>
      <c r="J52" s="5" t="s">
        <v>239</v>
      </c>
    </row>
    <row r="53" spans="1:10" x14ac:dyDescent="0.2">
      <c r="A53" s="1">
        <v>6231000237</v>
      </c>
      <c r="B53" s="3">
        <v>44936</v>
      </c>
      <c r="C53" s="1" t="s">
        <v>77</v>
      </c>
      <c r="D53" s="1" t="s">
        <v>235</v>
      </c>
      <c r="E53" s="6">
        <v>16806.66</v>
      </c>
      <c r="F53" s="3">
        <v>44945</v>
      </c>
      <c r="H53" s="1" t="s">
        <v>228</v>
      </c>
      <c r="I53" s="2">
        <v>105</v>
      </c>
      <c r="J53" s="1" t="s">
        <v>214</v>
      </c>
    </row>
    <row r="54" spans="1:10" x14ac:dyDescent="0.2">
      <c r="A54" s="1">
        <v>6231000238</v>
      </c>
      <c r="B54" s="3">
        <v>44936</v>
      </c>
      <c r="C54" s="1" t="s">
        <v>77</v>
      </c>
      <c r="D54" s="1" t="s">
        <v>234</v>
      </c>
      <c r="E54" s="6">
        <v>53804.800000000003</v>
      </c>
      <c r="F54" s="3">
        <v>44953</v>
      </c>
      <c r="H54" s="1" t="s">
        <v>205</v>
      </c>
      <c r="I54" s="2">
        <v>7159.9</v>
      </c>
      <c r="J54" s="1" t="s">
        <v>221</v>
      </c>
    </row>
    <row r="55" spans="1:10" x14ac:dyDescent="0.2">
      <c r="A55" s="1">
        <v>6231000239</v>
      </c>
      <c r="B55" s="3">
        <v>44936</v>
      </c>
      <c r="C55" s="1" t="s">
        <v>77</v>
      </c>
      <c r="D55" s="1" t="s">
        <v>233</v>
      </c>
      <c r="E55" s="6">
        <v>32860.25</v>
      </c>
      <c r="F55" s="3">
        <v>44953</v>
      </c>
      <c r="H55" s="1" t="s">
        <v>205</v>
      </c>
      <c r="I55" s="2">
        <v>7159.9</v>
      </c>
      <c r="J55" s="1" t="s">
        <v>221</v>
      </c>
    </row>
    <row r="56" spans="1:10" x14ac:dyDescent="0.2">
      <c r="A56" s="1">
        <v>6231014348</v>
      </c>
      <c r="B56" s="3">
        <v>45184</v>
      </c>
      <c r="C56" s="1" t="s">
        <v>77</v>
      </c>
      <c r="D56" s="1" t="s">
        <v>78</v>
      </c>
      <c r="E56" s="6">
        <v>39766.74</v>
      </c>
      <c r="F56" s="3">
        <v>45194</v>
      </c>
      <c r="H56" s="1" t="s">
        <v>228</v>
      </c>
      <c r="I56" s="2">
        <v>105</v>
      </c>
      <c r="J56" s="1" t="s">
        <v>214</v>
      </c>
    </row>
    <row r="57" spans="1:10" x14ac:dyDescent="0.2">
      <c r="A57" s="1">
        <v>6231014349</v>
      </c>
      <c r="B57" s="3">
        <v>45184</v>
      </c>
      <c r="C57" s="1" t="s">
        <v>77</v>
      </c>
      <c r="D57" s="1" t="s">
        <v>79</v>
      </c>
      <c r="E57" s="6">
        <v>74510.539999999994</v>
      </c>
      <c r="F57" s="3">
        <v>45189</v>
      </c>
      <c r="H57" s="1" t="s">
        <v>205</v>
      </c>
      <c r="I57" s="2">
        <v>7159.9</v>
      </c>
      <c r="J57" s="1" t="s">
        <v>221</v>
      </c>
    </row>
    <row r="58" spans="1:10" x14ac:dyDescent="0.2">
      <c r="A58" s="1">
        <v>6231014350</v>
      </c>
      <c r="B58" s="3">
        <v>45184</v>
      </c>
      <c r="C58" s="1" t="s">
        <v>77</v>
      </c>
      <c r="D58" s="1" t="s">
        <v>80</v>
      </c>
      <c r="E58" s="6">
        <v>103201.02</v>
      </c>
      <c r="F58" s="3">
        <v>45189</v>
      </c>
      <c r="H58" s="1" t="s">
        <v>205</v>
      </c>
      <c r="I58" s="2">
        <v>7159.9</v>
      </c>
      <c r="J58" s="1" t="s">
        <v>221</v>
      </c>
    </row>
    <row r="59" spans="1:10" x14ac:dyDescent="0.2">
      <c r="B59" s="3"/>
      <c r="D59" s="5" t="s">
        <v>229</v>
      </c>
      <c r="E59" s="6">
        <v>-31300.68</v>
      </c>
      <c r="F59" s="3"/>
    </row>
    <row r="60" spans="1:10" x14ac:dyDescent="0.2">
      <c r="B60" s="3"/>
      <c r="D60" s="5" t="s">
        <v>230</v>
      </c>
      <c r="E60" s="6">
        <v>-40394.46</v>
      </c>
      <c r="F60" s="3"/>
    </row>
    <row r="61" spans="1:10" x14ac:dyDescent="0.2">
      <c r="B61" s="3"/>
      <c r="D61" s="5" t="s">
        <v>231</v>
      </c>
      <c r="E61" s="6">
        <v>-13685.11</v>
      </c>
      <c r="F61" s="3"/>
    </row>
    <row r="62" spans="1:10" x14ac:dyDescent="0.2">
      <c r="B62" s="3"/>
      <c r="D62" s="5" t="s">
        <v>232</v>
      </c>
      <c r="E62" s="6">
        <v>-18601.330000000002</v>
      </c>
      <c r="F62" s="3"/>
    </row>
    <row r="63" spans="1:10" x14ac:dyDescent="0.2">
      <c r="B63" s="3"/>
      <c r="D63" s="1" t="s">
        <v>245</v>
      </c>
      <c r="E63" s="6">
        <v>176508.62</v>
      </c>
      <c r="G63" s="1" t="s">
        <v>244</v>
      </c>
      <c r="J63" s="1" t="s">
        <v>246</v>
      </c>
    </row>
    <row r="64" spans="1:10" x14ac:dyDescent="0.2">
      <c r="B64" s="3"/>
      <c r="D64" s="1" t="s">
        <v>242</v>
      </c>
      <c r="E64" s="6">
        <v>40459.82</v>
      </c>
      <c r="G64" s="1" t="s">
        <v>208</v>
      </c>
      <c r="J64" s="1" t="s">
        <v>243</v>
      </c>
    </row>
    <row r="65" spans="1:10" x14ac:dyDescent="0.2">
      <c r="B65" s="3"/>
    </row>
    <row r="66" spans="1:10" x14ac:dyDescent="0.2">
      <c r="A66" s="1">
        <v>928075142</v>
      </c>
      <c r="B66" s="3">
        <v>44971</v>
      </c>
      <c r="C66" s="1" t="s">
        <v>182</v>
      </c>
      <c r="D66" s="1" t="s">
        <v>183</v>
      </c>
      <c r="E66" s="6">
        <v>56565</v>
      </c>
      <c r="F66" s="3">
        <v>45058</v>
      </c>
      <c r="G66" s="1" t="s">
        <v>225</v>
      </c>
      <c r="H66" s="1" t="s">
        <v>205</v>
      </c>
      <c r="I66" s="2">
        <v>7159.9</v>
      </c>
      <c r="J66" s="1" t="s">
        <v>221</v>
      </c>
    </row>
    <row r="67" spans="1:10" x14ac:dyDescent="0.2">
      <c r="A67" s="1">
        <v>3000256507</v>
      </c>
      <c r="B67" s="3">
        <v>45068</v>
      </c>
      <c r="C67" s="1" t="s">
        <v>41</v>
      </c>
      <c r="D67" s="1" t="s">
        <v>133</v>
      </c>
      <c r="E67" s="6">
        <v>93600</v>
      </c>
      <c r="F67" s="3">
        <v>45092</v>
      </c>
      <c r="G67" s="1" t="s">
        <v>219</v>
      </c>
      <c r="H67" s="1" t="s">
        <v>205</v>
      </c>
      <c r="I67" s="2">
        <v>7159.9</v>
      </c>
      <c r="J67" s="1" t="s">
        <v>221</v>
      </c>
    </row>
    <row r="68" spans="1:10" x14ac:dyDescent="0.2">
      <c r="A68" s="1">
        <v>3000256507</v>
      </c>
      <c r="B68" s="3">
        <v>45253</v>
      </c>
      <c r="C68" s="1" t="s">
        <v>41</v>
      </c>
      <c r="D68" s="1" t="s">
        <v>42</v>
      </c>
      <c r="E68" s="6">
        <v>93600</v>
      </c>
      <c r="F68" s="3">
        <v>45275</v>
      </c>
      <c r="G68" s="1" t="s">
        <v>219</v>
      </c>
      <c r="H68" s="1" t="s">
        <v>205</v>
      </c>
      <c r="I68" s="2">
        <v>7159.9</v>
      </c>
      <c r="J68" s="1" t="s">
        <v>221</v>
      </c>
    </row>
    <row r="69" spans="1:10" x14ac:dyDescent="0.2">
      <c r="A69" s="1">
        <v>4005734921</v>
      </c>
      <c r="B69" s="3">
        <v>45096</v>
      </c>
      <c r="C69" s="1" t="s">
        <v>122</v>
      </c>
      <c r="D69" s="1" t="s">
        <v>125</v>
      </c>
      <c r="E69" s="6">
        <v>13680</v>
      </c>
      <c r="F69" s="3">
        <v>45098</v>
      </c>
      <c r="G69" s="1" t="s">
        <v>222</v>
      </c>
      <c r="H69" s="1" t="s">
        <v>205</v>
      </c>
      <c r="I69" s="2">
        <v>7159.9</v>
      </c>
      <c r="J69" s="1" t="s">
        <v>221</v>
      </c>
    </row>
    <row r="70" spans="1:10" x14ac:dyDescent="0.2">
      <c r="A70" s="1">
        <v>3525300398</v>
      </c>
      <c r="B70" s="3">
        <v>45099</v>
      </c>
      <c r="C70" s="1" t="s">
        <v>122</v>
      </c>
      <c r="D70" s="1" t="s">
        <v>123</v>
      </c>
      <c r="E70" s="6">
        <v>0</v>
      </c>
    </row>
    <row r="71" spans="1:10" s="9" customFormat="1" x14ac:dyDescent="0.2">
      <c r="A71" s="9">
        <v>20230841</v>
      </c>
      <c r="B71" s="10">
        <v>44984</v>
      </c>
      <c r="C71" s="9" t="s">
        <v>147</v>
      </c>
      <c r="D71" s="9" t="s">
        <v>177</v>
      </c>
      <c r="E71" s="11">
        <v>1093</v>
      </c>
      <c r="F71" s="10">
        <v>45238</v>
      </c>
      <c r="I71" s="12"/>
      <c r="J71" s="9" t="s">
        <v>275</v>
      </c>
    </row>
    <row r="72" spans="1:10" x14ac:dyDescent="0.2">
      <c r="A72" s="1">
        <v>20232236</v>
      </c>
      <c r="B72" s="3">
        <v>45036</v>
      </c>
      <c r="C72" s="1" t="s">
        <v>147</v>
      </c>
      <c r="D72" s="1" t="s">
        <v>148</v>
      </c>
      <c r="E72" s="6">
        <v>40375</v>
      </c>
      <c r="F72" s="3">
        <v>45077</v>
      </c>
      <c r="G72" s="1" t="s">
        <v>227</v>
      </c>
      <c r="H72" s="1" t="s">
        <v>207</v>
      </c>
      <c r="I72" s="2">
        <v>119</v>
      </c>
      <c r="J72" s="1" t="s">
        <v>226</v>
      </c>
    </row>
    <row r="73" spans="1:10" x14ac:dyDescent="0.2">
      <c r="A73" s="1">
        <v>23002</v>
      </c>
      <c r="B73" s="3">
        <v>44928</v>
      </c>
      <c r="C73" s="1" t="s">
        <v>117</v>
      </c>
      <c r="D73" s="1" t="s">
        <v>201</v>
      </c>
      <c r="E73" s="6">
        <v>2100</v>
      </c>
      <c r="F73" s="3">
        <v>44949</v>
      </c>
      <c r="G73" s="1" t="s">
        <v>218</v>
      </c>
      <c r="H73" s="1" t="s">
        <v>207</v>
      </c>
      <c r="I73" s="2">
        <v>140</v>
      </c>
      <c r="J73" s="1" t="s">
        <v>215</v>
      </c>
    </row>
    <row r="74" spans="1:10" x14ac:dyDescent="0.2">
      <c r="A74" s="1">
        <v>23298</v>
      </c>
      <c r="B74" s="3">
        <v>45110</v>
      </c>
      <c r="C74" s="1" t="s">
        <v>117</v>
      </c>
      <c r="D74" s="1" t="s">
        <v>118</v>
      </c>
      <c r="E74" s="6">
        <v>2100</v>
      </c>
      <c r="F74" s="3">
        <v>45131</v>
      </c>
      <c r="G74" s="1" t="s">
        <v>218</v>
      </c>
      <c r="H74" s="1" t="s">
        <v>207</v>
      </c>
      <c r="I74" s="2">
        <v>140</v>
      </c>
      <c r="J74" s="1" t="s">
        <v>215</v>
      </c>
    </row>
    <row r="75" spans="1:10" x14ac:dyDescent="0.2">
      <c r="A75" s="1">
        <v>630102433</v>
      </c>
      <c r="B75" s="3">
        <v>45188</v>
      </c>
      <c r="C75" s="1" t="s">
        <v>75</v>
      </c>
      <c r="D75" s="1" t="s">
        <v>76</v>
      </c>
      <c r="E75" s="6">
        <v>3304</v>
      </c>
      <c r="F75" s="3">
        <v>45201</v>
      </c>
      <c r="G75" s="1" t="s">
        <v>220</v>
      </c>
      <c r="H75" s="1" t="s">
        <v>205</v>
      </c>
      <c r="I75" s="2">
        <v>7159.9</v>
      </c>
      <c r="J75" s="1" t="s">
        <v>221</v>
      </c>
    </row>
    <row r="76" spans="1:10" x14ac:dyDescent="0.2">
      <c r="A76" s="1">
        <v>2023026</v>
      </c>
      <c r="B76" s="3">
        <v>45075</v>
      </c>
      <c r="C76" s="1" t="s">
        <v>53</v>
      </c>
      <c r="D76" s="1" t="s">
        <v>132</v>
      </c>
      <c r="E76" s="6">
        <v>3267</v>
      </c>
      <c r="F76" s="3">
        <v>45089</v>
      </c>
      <c r="G76" s="1" t="s">
        <v>210</v>
      </c>
      <c r="H76" s="1" t="s">
        <v>205</v>
      </c>
      <c r="I76" s="2">
        <v>7159.9</v>
      </c>
      <c r="J76" s="1" t="s">
        <v>221</v>
      </c>
    </row>
    <row r="77" spans="1:10" x14ac:dyDescent="0.2">
      <c r="A77" s="1">
        <v>2023103</v>
      </c>
      <c r="B77" s="3">
        <v>45233</v>
      </c>
      <c r="C77" s="1" t="s">
        <v>53</v>
      </c>
      <c r="D77" s="1" t="s">
        <v>54</v>
      </c>
      <c r="E77" s="6">
        <v>1452</v>
      </c>
      <c r="F77" s="3">
        <v>45246</v>
      </c>
      <c r="G77" s="1" t="s">
        <v>210</v>
      </c>
      <c r="H77" s="1" t="s">
        <v>205</v>
      </c>
      <c r="I77" s="2">
        <v>7159.9</v>
      </c>
      <c r="J77" s="1" t="s">
        <v>221</v>
      </c>
    </row>
    <row r="78" spans="1:10" x14ac:dyDescent="0.2">
      <c r="A78" s="1">
        <v>235101211</v>
      </c>
      <c r="B78" s="3">
        <v>45246</v>
      </c>
      <c r="C78" s="1" t="s">
        <v>45</v>
      </c>
      <c r="D78" s="1" t="s">
        <v>46</v>
      </c>
      <c r="E78" s="6">
        <v>2185</v>
      </c>
      <c r="F78" s="3">
        <v>45259</v>
      </c>
      <c r="G78" s="1" t="s">
        <v>210</v>
      </c>
      <c r="H78" s="1" t="s">
        <v>205</v>
      </c>
      <c r="I78" s="2">
        <v>7159.9</v>
      </c>
      <c r="J78" s="1" t="s">
        <v>221</v>
      </c>
    </row>
    <row r="79" spans="1:10" x14ac:dyDescent="0.2">
      <c r="B79" s="3"/>
      <c r="D79" s="1" t="s">
        <v>247</v>
      </c>
      <c r="E79" s="6">
        <v>1666</v>
      </c>
      <c r="F79" s="3"/>
      <c r="G79" s="1" t="s">
        <v>210</v>
      </c>
      <c r="H79" s="1" t="s">
        <v>205</v>
      </c>
      <c r="I79" s="2">
        <v>7159.9</v>
      </c>
      <c r="J79" s="1" t="s">
        <v>221</v>
      </c>
    </row>
    <row r="80" spans="1:10" x14ac:dyDescent="0.2">
      <c r="A80" s="1">
        <v>5</v>
      </c>
      <c r="B80" s="3">
        <v>45001</v>
      </c>
      <c r="C80" s="1" t="s">
        <v>114</v>
      </c>
      <c r="D80" s="1" t="s">
        <v>162</v>
      </c>
      <c r="E80" s="6">
        <v>4542</v>
      </c>
      <c r="F80" s="3">
        <v>45015</v>
      </c>
      <c r="G80" s="1" t="s">
        <v>220</v>
      </c>
      <c r="H80" s="1" t="s">
        <v>205</v>
      </c>
      <c r="I80" s="2">
        <v>7159.9</v>
      </c>
      <c r="J80" s="1" t="s">
        <v>221</v>
      </c>
    </row>
    <row r="81" spans="1:10" x14ac:dyDescent="0.2">
      <c r="A81" s="1">
        <v>16</v>
      </c>
      <c r="B81" s="3">
        <v>45110</v>
      </c>
      <c r="C81" s="1" t="s">
        <v>114</v>
      </c>
      <c r="D81" s="1" t="s">
        <v>115</v>
      </c>
      <c r="E81" s="6">
        <v>23343</v>
      </c>
      <c r="F81" s="3">
        <v>45145</v>
      </c>
      <c r="G81" s="1" t="s">
        <v>220</v>
      </c>
      <c r="H81" s="1" t="s">
        <v>205</v>
      </c>
      <c r="I81" s="2">
        <v>7159.9</v>
      </c>
      <c r="J81" s="1" t="s">
        <v>221</v>
      </c>
    </row>
    <row r="82" spans="1:10" x14ac:dyDescent="0.2">
      <c r="A82" s="1">
        <v>17</v>
      </c>
      <c r="B82" s="3">
        <v>45110</v>
      </c>
      <c r="C82" s="1" t="s">
        <v>114</v>
      </c>
      <c r="D82" s="1" t="s">
        <v>116</v>
      </c>
      <c r="E82" s="6">
        <v>42550</v>
      </c>
      <c r="F82" s="3">
        <v>45145</v>
      </c>
      <c r="G82" s="1" t="s">
        <v>264</v>
      </c>
      <c r="H82" s="1" t="s">
        <v>205</v>
      </c>
      <c r="I82" s="2">
        <v>7159.9</v>
      </c>
      <c r="J82" s="1" t="s">
        <v>221</v>
      </c>
    </row>
    <row r="83" spans="1:10" x14ac:dyDescent="0.2">
      <c r="A83" s="1">
        <v>2330100388</v>
      </c>
      <c r="B83" s="3">
        <v>44957</v>
      </c>
      <c r="C83" s="1" t="s">
        <v>15</v>
      </c>
      <c r="D83" s="4" t="s">
        <v>193</v>
      </c>
      <c r="E83" s="6">
        <v>7726.95</v>
      </c>
      <c r="F83" s="3">
        <v>44970</v>
      </c>
      <c r="G83" s="1" t="s">
        <v>218</v>
      </c>
      <c r="H83" s="1" t="s">
        <v>207</v>
      </c>
      <c r="I83" s="2">
        <v>140</v>
      </c>
      <c r="J83" s="1" t="s">
        <v>215</v>
      </c>
    </row>
    <row r="84" spans="1:10" x14ac:dyDescent="0.2">
      <c r="A84" s="1">
        <v>2330100644</v>
      </c>
      <c r="B84" s="3">
        <v>44964</v>
      </c>
      <c r="C84" s="1" t="s">
        <v>15</v>
      </c>
      <c r="D84" s="1" t="s">
        <v>187</v>
      </c>
      <c r="E84" s="6">
        <v>2955</v>
      </c>
      <c r="F84" s="3">
        <v>44977</v>
      </c>
      <c r="J84" s="1" t="s">
        <v>274</v>
      </c>
    </row>
    <row r="85" spans="1:10" x14ac:dyDescent="0.2">
      <c r="A85" s="1">
        <v>2330100982</v>
      </c>
      <c r="B85" s="3">
        <v>44985</v>
      </c>
      <c r="C85" s="1" t="s">
        <v>15</v>
      </c>
      <c r="D85" s="4" t="s">
        <v>176</v>
      </c>
      <c r="E85" s="6">
        <v>7726.95</v>
      </c>
      <c r="F85" s="3">
        <v>44998</v>
      </c>
      <c r="G85" s="1" t="s">
        <v>218</v>
      </c>
      <c r="H85" s="1" t="s">
        <v>207</v>
      </c>
      <c r="I85" s="2">
        <v>140</v>
      </c>
      <c r="J85" s="1" t="s">
        <v>215</v>
      </c>
    </row>
    <row r="86" spans="1:10" x14ac:dyDescent="0.2">
      <c r="A86" s="1">
        <v>2330101541</v>
      </c>
      <c r="B86" s="3">
        <v>45016</v>
      </c>
      <c r="C86" s="1" t="s">
        <v>15</v>
      </c>
      <c r="D86" s="4" t="s">
        <v>160</v>
      </c>
      <c r="E86" s="6">
        <v>7726.95</v>
      </c>
      <c r="F86" s="3">
        <v>45029</v>
      </c>
      <c r="G86" s="1" t="s">
        <v>218</v>
      </c>
      <c r="H86" s="1" t="s">
        <v>207</v>
      </c>
      <c r="I86" s="2">
        <v>140</v>
      </c>
      <c r="J86" s="1" t="s">
        <v>215</v>
      </c>
    </row>
    <row r="87" spans="1:10" x14ac:dyDescent="0.2">
      <c r="A87" s="1">
        <v>2330102105</v>
      </c>
      <c r="B87" s="3">
        <v>45046</v>
      </c>
      <c r="C87" s="1" t="s">
        <v>15</v>
      </c>
      <c r="D87" s="4" t="s">
        <v>143</v>
      </c>
      <c r="E87" s="6">
        <v>7726.95</v>
      </c>
      <c r="F87" s="3">
        <v>45058</v>
      </c>
      <c r="G87" s="1" t="s">
        <v>218</v>
      </c>
      <c r="H87" s="1" t="s">
        <v>207</v>
      </c>
      <c r="I87" s="2">
        <v>140</v>
      </c>
      <c r="J87" s="1" t="s">
        <v>215</v>
      </c>
    </row>
    <row r="88" spans="1:10" x14ac:dyDescent="0.2">
      <c r="A88" s="1">
        <v>2330102668</v>
      </c>
      <c r="B88" s="3">
        <v>45077</v>
      </c>
      <c r="C88" s="1" t="s">
        <v>15</v>
      </c>
      <c r="D88" s="4" t="s">
        <v>131</v>
      </c>
      <c r="E88" s="6">
        <v>7726.95</v>
      </c>
      <c r="F88" s="3">
        <v>45090</v>
      </c>
      <c r="G88" s="1" t="s">
        <v>218</v>
      </c>
      <c r="H88" s="1" t="s">
        <v>207</v>
      </c>
      <c r="I88" s="2">
        <v>140</v>
      </c>
      <c r="J88" s="1" t="s">
        <v>215</v>
      </c>
    </row>
    <row r="89" spans="1:10" x14ac:dyDescent="0.2">
      <c r="A89" s="1">
        <v>2330103235</v>
      </c>
      <c r="B89" s="3">
        <v>45107</v>
      </c>
      <c r="C89" s="1" t="s">
        <v>15</v>
      </c>
      <c r="D89" s="4" t="s">
        <v>121</v>
      </c>
      <c r="E89" s="6">
        <v>7726.95</v>
      </c>
      <c r="F89" s="3">
        <v>45121</v>
      </c>
      <c r="G89" s="1" t="s">
        <v>218</v>
      </c>
      <c r="H89" s="1" t="s">
        <v>207</v>
      </c>
      <c r="I89" s="2">
        <v>140</v>
      </c>
      <c r="J89" s="1" t="s">
        <v>215</v>
      </c>
    </row>
    <row r="90" spans="1:10" x14ac:dyDescent="0.2">
      <c r="A90" s="1">
        <v>2330103815</v>
      </c>
      <c r="B90" s="3">
        <v>45138</v>
      </c>
      <c r="C90" s="1" t="s">
        <v>15</v>
      </c>
      <c r="D90" s="4" t="s">
        <v>104</v>
      </c>
      <c r="E90" s="6">
        <v>7726.95</v>
      </c>
      <c r="F90" s="3">
        <v>45152</v>
      </c>
      <c r="G90" s="1" t="s">
        <v>218</v>
      </c>
      <c r="H90" s="1" t="s">
        <v>207</v>
      </c>
      <c r="I90" s="2">
        <v>140</v>
      </c>
      <c r="J90" s="1" t="s">
        <v>215</v>
      </c>
    </row>
    <row r="91" spans="1:10" x14ac:dyDescent="0.2">
      <c r="A91" s="1">
        <v>2330104380</v>
      </c>
      <c r="B91" s="3">
        <v>45169</v>
      </c>
      <c r="C91" s="1" t="s">
        <v>15</v>
      </c>
      <c r="D91" s="4" t="s">
        <v>92</v>
      </c>
      <c r="E91" s="6">
        <v>7726.95</v>
      </c>
      <c r="F91" s="3">
        <v>45182</v>
      </c>
      <c r="G91" s="1" t="s">
        <v>218</v>
      </c>
      <c r="H91" s="1" t="s">
        <v>207</v>
      </c>
      <c r="I91" s="2">
        <v>140</v>
      </c>
      <c r="J91" s="1" t="s">
        <v>215</v>
      </c>
    </row>
    <row r="92" spans="1:10" x14ac:dyDescent="0.2">
      <c r="A92" s="1">
        <v>2330104947</v>
      </c>
      <c r="B92" s="3">
        <v>45199</v>
      </c>
      <c r="C92" s="1" t="s">
        <v>15</v>
      </c>
      <c r="D92" s="4" t="s">
        <v>72</v>
      </c>
      <c r="E92" s="6">
        <v>7726.95</v>
      </c>
      <c r="F92" s="3">
        <v>45212</v>
      </c>
      <c r="G92" s="1" t="s">
        <v>218</v>
      </c>
      <c r="H92" s="1" t="s">
        <v>207</v>
      </c>
      <c r="I92" s="2">
        <v>140</v>
      </c>
      <c r="J92" s="1" t="s">
        <v>215</v>
      </c>
    </row>
    <row r="93" spans="1:10" x14ac:dyDescent="0.2">
      <c r="A93" s="1">
        <v>2330105533</v>
      </c>
      <c r="B93" s="3">
        <v>45230</v>
      </c>
      <c r="C93" s="1" t="s">
        <v>15</v>
      </c>
      <c r="D93" s="4" t="s">
        <v>60</v>
      </c>
      <c r="E93" s="6">
        <v>7726.95</v>
      </c>
      <c r="F93" s="3">
        <v>45243</v>
      </c>
      <c r="G93" s="1" t="s">
        <v>218</v>
      </c>
      <c r="H93" s="1" t="s">
        <v>207</v>
      </c>
      <c r="I93" s="2">
        <v>140</v>
      </c>
      <c r="J93" s="1" t="s">
        <v>215</v>
      </c>
    </row>
    <row r="94" spans="1:10" x14ac:dyDescent="0.2">
      <c r="A94" s="1">
        <v>2330106105</v>
      </c>
      <c r="B94" s="3">
        <v>45260</v>
      </c>
      <c r="C94" s="1" t="s">
        <v>15</v>
      </c>
      <c r="D94" s="4" t="s">
        <v>32</v>
      </c>
      <c r="E94" s="6">
        <v>7726.95</v>
      </c>
      <c r="F94" s="3">
        <v>45273</v>
      </c>
      <c r="G94" s="1" t="s">
        <v>218</v>
      </c>
      <c r="H94" s="1" t="s">
        <v>207</v>
      </c>
      <c r="I94" s="2">
        <v>140</v>
      </c>
      <c r="J94" s="1" t="s">
        <v>215</v>
      </c>
    </row>
    <row r="95" spans="1:10" x14ac:dyDescent="0.2">
      <c r="A95" s="1">
        <v>2330106680</v>
      </c>
      <c r="B95" s="3">
        <v>45291</v>
      </c>
      <c r="C95" s="1" t="s">
        <v>15</v>
      </c>
      <c r="D95" s="4" t="s">
        <v>16</v>
      </c>
      <c r="E95" s="6">
        <v>7726.95</v>
      </c>
      <c r="F95" s="3">
        <v>45306</v>
      </c>
      <c r="G95" s="1" t="s">
        <v>218</v>
      </c>
      <c r="H95" s="1" t="s">
        <v>207</v>
      </c>
      <c r="I95" s="2">
        <v>140</v>
      </c>
      <c r="J95" s="1" t="s">
        <v>215</v>
      </c>
    </row>
    <row r="96" spans="1:10" x14ac:dyDescent="0.2">
      <c r="A96" s="1">
        <v>22023</v>
      </c>
      <c r="B96" s="3">
        <v>44958</v>
      </c>
      <c r="C96" s="1" t="s">
        <v>21</v>
      </c>
      <c r="D96" s="1" t="s">
        <v>191</v>
      </c>
      <c r="E96" s="6">
        <v>16000</v>
      </c>
      <c r="F96" s="3">
        <v>44971</v>
      </c>
      <c r="G96" s="1" t="s">
        <v>222</v>
      </c>
      <c r="H96" s="1" t="s">
        <v>205</v>
      </c>
      <c r="I96" s="2">
        <v>7159.9</v>
      </c>
      <c r="J96" s="1" t="s">
        <v>221</v>
      </c>
    </row>
    <row r="97" spans="1:10" x14ac:dyDescent="0.2">
      <c r="A97" s="1">
        <v>72023</v>
      </c>
      <c r="B97" s="3">
        <v>44986</v>
      </c>
      <c r="C97" s="1" t="s">
        <v>21</v>
      </c>
      <c r="D97" s="1" t="s">
        <v>175</v>
      </c>
      <c r="E97" s="6">
        <v>16000</v>
      </c>
      <c r="F97" s="3">
        <v>44992</v>
      </c>
      <c r="G97" s="1" t="s">
        <v>222</v>
      </c>
      <c r="H97" s="1" t="s">
        <v>205</v>
      </c>
      <c r="I97" s="2">
        <v>7159.9</v>
      </c>
      <c r="J97" s="1" t="s">
        <v>221</v>
      </c>
    </row>
    <row r="98" spans="1:10" x14ac:dyDescent="0.2">
      <c r="A98" s="1">
        <v>122023</v>
      </c>
      <c r="B98" s="3">
        <v>45017</v>
      </c>
      <c r="C98" s="1" t="s">
        <v>21</v>
      </c>
      <c r="D98" s="1" t="s">
        <v>158</v>
      </c>
      <c r="E98" s="6">
        <v>16000</v>
      </c>
      <c r="F98" s="3">
        <v>45022</v>
      </c>
      <c r="G98" s="1" t="s">
        <v>222</v>
      </c>
      <c r="H98" s="1" t="s">
        <v>205</v>
      </c>
      <c r="I98" s="2">
        <v>7159.9</v>
      </c>
      <c r="J98" s="1" t="s">
        <v>221</v>
      </c>
    </row>
    <row r="99" spans="1:10" x14ac:dyDescent="0.2">
      <c r="A99" s="1">
        <v>172023</v>
      </c>
      <c r="B99" s="3">
        <v>45047</v>
      </c>
      <c r="C99" s="1" t="s">
        <v>21</v>
      </c>
      <c r="D99" s="1" t="s">
        <v>139</v>
      </c>
      <c r="E99" s="6">
        <v>16000</v>
      </c>
      <c r="F99" s="3">
        <v>45055</v>
      </c>
      <c r="G99" s="1" t="s">
        <v>222</v>
      </c>
      <c r="H99" s="1" t="s">
        <v>205</v>
      </c>
      <c r="I99" s="2">
        <v>7159.9</v>
      </c>
      <c r="J99" s="1" t="s">
        <v>221</v>
      </c>
    </row>
    <row r="100" spans="1:10" x14ac:dyDescent="0.2">
      <c r="A100" s="1">
        <v>232023</v>
      </c>
      <c r="B100" s="3">
        <v>45078</v>
      </c>
      <c r="C100" s="1" t="s">
        <v>21</v>
      </c>
      <c r="D100" s="1" t="s">
        <v>130</v>
      </c>
      <c r="E100" s="6">
        <v>16000</v>
      </c>
      <c r="F100" s="3">
        <v>45085</v>
      </c>
      <c r="G100" s="1" t="s">
        <v>222</v>
      </c>
      <c r="H100" s="1" t="s">
        <v>205</v>
      </c>
      <c r="I100" s="2">
        <v>7159.9</v>
      </c>
      <c r="J100" s="1" t="s">
        <v>221</v>
      </c>
    </row>
    <row r="101" spans="1:10" x14ac:dyDescent="0.2">
      <c r="A101" s="1">
        <v>282023</v>
      </c>
      <c r="B101" s="3">
        <v>45108</v>
      </c>
      <c r="C101" s="1" t="s">
        <v>21</v>
      </c>
      <c r="D101" s="1" t="s">
        <v>120</v>
      </c>
      <c r="E101" s="6">
        <v>17000</v>
      </c>
      <c r="F101" s="3">
        <v>45126</v>
      </c>
      <c r="G101" s="1" t="s">
        <v>222</v>
      </c>
      <c r="H101" s="1" t="s">
        <v>205</v>
      </c>
      <c r="I101" s="2">
        <v>7159.9</v>
      </c>
      <c r="J101" s="1" t="s">
        <v>221</v>
      </c>
    </row>
    <row r="102" spans="1:10" x14ac:dyDescent="0.2">
      <c r="A102" s="1">
        <v>332023</v>
      </c>
      <c r="B102" s="3">
        <v>45139</v>
      </c>
      <c r="C102" s="1" t="s">
        <v>21</v>
      </c>
      <c r="D102" s="1" t="s">
        <v>102</v>
      </c>
      <c r="E102" s="6">
        <v>16000</v>
      </c>
      <c r="F102" s="3">
        <v>45145</v>
      </c>
      <c r="G102" s="1" t="s">
        <v>222</v>
      </c>
      <c r="H102" s="1" t="s">
        <v>205</v>
      </c>
      <c r="I102" s="2">
        <v>7159.9</v>
      </c>
      <c r="J102" s="1" t="s">
        <v>221</v>
      </c>
    </row>
    <row r="103" spans="1:10" x14ac:dyDescent="0.2">
      <c r="A103" s="1">
        <v>392023</v>
      </c>
      <c r="B103" s="3">
        <v>45170</v>
      </c>
      <c r="C103" s="1" t="s">
        <v>21</v>
      </c>
      <c r="D103" s="1" t="s">
        <v>91</v>
      </c>
      <c r="E103" s="6">
        <v>16000</v>
      </c>
      <c r="F103" s="3">
        <v>45183</v>
      </c>
      <c r="G103" s="1" t="s">
        <v>222</v>
      </c>
      <c r="H103" s="1" t="s">
        <v>205</v>
      </c>
      <c r="I103" s="2">
        <v>7159.9</v>
      </c>
      <c r="J103" s="1" t="s">
        <v>221</v>
      </c>
    </row>
    <row r="104" spans="1:10" x14ac:dyDescent="0.2">
      <c r="A104" s="1">
        <v>452023</v>
      </c>
      <c r="B104" s="3">
        <v>45200</v>
      </c>
      <c r="C104" s="1" t="s">
        <v>21</v>
      </c>
      <c r="D104" s="1" t="s">
        <v>71</v>
      </c>
      <c r="E104" s="6">
        <v>16000</v>
      </c>
      <c r="F104" s="3">
        <v>45208</v>
      </c>
      <c r="G104" s="1" t="s">
        <v>222</v>
      </c>
      <c r="H104" s="1" t="s">
        <v>205</v>
      </c>
      <c r="I104" s="2">
        <v>7159.9</v>
      </c>
      <c r="J104" s="1" t="s">
        <v>221</v>
      </c>
    </row>
    <row r="105" spans="1:10" x14ac:dyDescent="0.2">
      <c r="A105" s="1">
        <v>502023</v>
      </c>
      <c r="B105" s="3">
        <v>45231</v>
      </c>
      <c r="C105" s="1" t="s">
        <v>21</v>
      </c>
      <c r="D105" s="1" t="s">
        <v>59</v>
      </c>
      <c r="E105" s="6">
        <v>16000</v>
      </c>
      <c r="F105" s="3">
        <v>45238</v>
      </c>
      <c r="G105" s="1" t="s">
        <v>222</v>
      </c>
      <c r="H105" s="1" t="s">
        <v>205</v>
      </c>
      <c r="I105" s="2">
        <v>7159.9</v>
      </c>
      <c r="J105" s="1" t="s">
        <v>221</v>
      </c>
    </row>
    <row r="106" spans="1:10" x14ac:dyDescent="0.2">
      <c r="A106" s="1">
        <v>14112023</v>
      </c>
      <c r="B106" s="3">
        <v>45244</v>
      </c>
      <c r="C106" s="1" t="s">
        <v>21</v>
      </c>
      <c r="D106" s="1" t="s">
        <v>47</v>
      </c>
      <c r="E106" s="6">
        <v>639.29999999999995</v>
      </c>
      <c r="F106" s="3">
        <v>45245</v>
      </c>
      <c r="G106" s="1" t="s">
        <v>222</v>
      </c>
      <c r="H106" s="1" t="s">
        <v>205</v>
      </c>
      <c r="I106" s="2">
        <v>7159.9</v>
      </c>
      <c r="J106" s="1" t="s">
        <v>221</v>
      </c>
    </row>
    <row r="107" spans="1:10" x14ac:dyDescent="0.2">
      <c r="A107" s="1">
        <v>552023</v>
      </c>
      <c r="B107" s="3">
        <v>45261</v>
      </c>
      <c r="C107" s="1" t="s">
        <v>21</v>
      </c>
      <c r="D107" s="1" t="s">
        <v>31</v>
      </c>
      <c r="E107" s="6">
        <v>16000</v>
      </c>
      <c r="F107" s="3">
        <v>45301</v>
      </c>
      <c r="G107" s="1" t="s">
        <v>222</v>
      </c>
      <c r="H107" s="1" t="s">
        <v>205</v>
      </c>
      <c r="I107" s="2">
        <v>7159.9</v>
      </c>
      <c r="J107" s="1" t="s">
        <v>221</v>
      </c>
    </row>
    <row r="108" spans="1:10" x14ac:dyDescent="0.2">
      <c r="A108" s="1">
        <v>602023</v>
      </c>
      <c r="B108" s="3">
        <v>45291</v>
      </c>
      <c r="C108" s="1" t="s">
        <v>21</v>
      </c>
      <c r="D108" s="1" t="s">
        <v>22</v>
      </c>
      <c r="E108" s="6">
        <v>18000</v>
      </c>
      <c r="F108" s="3">
        <v>45302</v>
      </c>
      <c r="G108" s="1" t="s">
        <v>222</v>
      </c>
      <c r="H108" s="1" t="s">
        <v>205</v>
      </c>
      <c r="I108" s="2">
        <v>7159.9</v>
      </c>
      <c r="J108" s="1" t="s">
        <v>221</v>
      </c>
    </row>
    <row r="109" spans="1:10" x14ac:dyDescent="0.2">
      <c r="A109" s="1">
        <v>230100328</v>
      </c>
      <c r="B109" s="3">
        <v>45173</v>
      </c>
      <c r="C109" s="1" t="s">
        <v>87</v>
      </c>
      <c r="D109" s="4" t="s">
        <v>88</v>
      </c>
      <c r="E109" s="6">
        <v>7296.3</v>
      </c>
      <c r="F109" s="3">
        <v>45187</v>
      </c>
      <c r="G109" s="1" t="s">
        <v>218</v>
      </c>
      <c r="H109" s="1" t="s">
        <v>207</v>
      </c>
      <c r="I109" s="2">
        <v>140</v>
      </c>
      <c r="J109" s="1" t="s">
        <v>215</v>
      </c>
    </row>
    <row r="110" spans="1:10" x14ac:dyDescent="0.2">
      <c r="A110" s="1">
        <v>23124</v>
      </c>
      <c r="B110" s="3">
        <v>45237</v>
      </c>
      <c r="C110" s="1" t="s">
        <v>51</v>
      </c>
      <c r="D110" s="1" t="s">
        <v>52</v>
      </c>
      <c r="E110" s="6">
        <v>1600</v>
      </c>
      <c r="F110" s="3">
        <v>45245</v>
      </c>
      <c r="G110" s="1" t="s">
        <v>218</v>
      </c>
      <c r="H110" s="1" t="s">
        <v>207</v>
      </c>
      <c r="I110" s="2">
        <v>140</v>
      </c>
      <c r="J110" s="1" t="s">
        <v>215</v>
      </c>
    </row>
    <row r="111" spans="1:10" x14ac:dyDescent="0.2">
      <c r="A111" s="1">
        <v>8112023</v>
      </c>
      <c r="B111" s="3">
        <v>45238</v>
      </c>
      <c r="C111" s="1" t="s">
        <v>49</v>
      </c>
      <c r="D111" s="1" t="s">
        <v>50</v>
      </c>
      <c r="E111" s="6">
        <v>4006</v>
      </c>
      <c r="F111" s="3">
        <v>45245</v>
      </c>
      <c r="G111" s="1" t="s">
        <v>218</v>
      </c>
      <c r="H111" s="1" t="s">
        <v>207</v>
      </c>
      <c r="I111" s="2">
        <v>140</v>
      </c>
      <c r="J111" s="1" t="s">
        <v>215</v>
      </c>
    </row>
    <row r="112" spans="1:10" x14ac:dyDescent="0.2">
      <c r="A112" s="1">
        <v>20230424</v>
      </c>
      <c r="B112" s="3">
        <v>45040</v>
      </c>
      <c r="C112" s="1" t="s">
        <v>61</v>
      </c>
      <c r="D112" s="1" t="s">
        <v>62</v>
      </c>
      <c r="E112" s="6">
        <v>77450</v>
      </c>
      <c r="F112" s="3">
        <v>45058</v>
      </c>
      <c r="G112" s="1" t="s">
        <v>264</v>
      </c>
      <c r="H112" s="1" t="s">
        <v>205</v>
      </c>
      <c r="I112" s="2">
        <v>7159.9</v>
      </c>
      <c r="J112" s="1" t="s">
        <v>221</v>
      </c>
    </row>
    <row r="113" spans="1:10" x14ac:dyDescent="0.2">
      <c r="A113" s="1">
        <v>20230720</v>
      </c>
      <c r="B113" s="3">
        <v>45127</v>
      </c>
      <c r="C113" s="1" t="s">
        <v>61</v>
      </c>
      <c r="D113" s="1" t="s">
        <v>62</v>
      </c>
      <c r="E113" s="6">
        <v>87550</v>
      </c>
      <c r="F113" s="3">
        <v>45145</v>
      </c>
      <c r="G113" s="1" t="s">
        <v>264</v>
      </c>
      <c r="H113" s="1" t="s">
        <v>205</v>
      </c>
      <c r="I113" s="2">
        <v>7159.9</v>
      </c>
      <c r="J113" s="1" t="s">
        <v>221</v>
      </c>
    </row>
    <row r="114" spans="1:10" x14ac:dyDescent="0.2">
      <c r="A114" s="1">
        <v>20230929</v>
      </c>
      <c r="B114" s="3">
        <v>45198</v>
      </c>
      <c r="C114" s="1" t="s">
        <v>61</v>
      </c>
      <c r="D114" s="1" t="s">
        <v>62</v>
      </c>
      <c r="E114" s="6">
        <v>79200</v>
      </c>
      <c r="F114" s="3">
        <v>45205</v>
      </c>
      <c r="G114" s="1" t="s">
        <v>264</v>
      </c>
      <c r="H114" s="1" t="s">
        <v>205</v>
      </c>
      <c r="I114" s="2">
        <v>7159.9</v>
      </c>
      <c r="J114" s="1" t="s">
        <v>221</v>
      </c>
    </row>
    <row r="115" spans="1:10" x14ac:dyDescent="0.2">
      <c r="A115" s="1">
        <v>20231015</v>
      </c>
      <c r="B115" s="3">
        <v>45214</v>
      </c>
      <c r="C115" s="1" t="s">
        <v>61</v>
      </c>
      <c r="D115" s="1" t="s">
        <v>62</v>
      </c>
      <c r="E115" s="6">
        <v>83279</v>
      </c>
      <c r="F115" s="3">
        <v>45223</v>
      </c>
      <c r="G115" s="1" t="s">
        <v>264</v>
      </c>
      <c r="H115" s="1" t="s">
        <v>205</v>
      </c>
      <c r="I115" s="2">
        <v>7159.9</v>
      </c>
      <c r="J115" s="1" t="s">
        <v>221</v>
      </c>
    </row>
    <row r="116" spans="1:10" x14ac:dyDescent="0.2">
      <c r="A116" s="1">
        <v>2023101144</v>
      </c>
      <c r="B116" s="3">
        <v>45257</v>
      </c>
      <c r="C116" s="1" t="s">
        <v>33</v>
      </c>
      <c r="D116" s="1" t="s">
        <v>34</v>
      </c>
      <c r="E116" s="6">
        <v>3065.41</v>
      </c>
      <c r="F116" s="3">
        <v>45271</v>
      </c>
      <c r="G116" s="1" t="s">
        <v>220</v>
      </c>
      <c r="H116" s="1" t="s">
        <v>205</v>
      </c>
      <c r="I116" s="2">
        <v>7159.9</v>
      </c>
      <c r="J116" s="1" t="s">
        <v>221</v>
      </c>
    </row>
    <row r="117" spans="1:10" x14ac:dyDescent="0.2">
      <c r="A117" s="1">
        <v>7579101</v>
      </c>
      <c r="B117" s="3">
        <v>44927</v>
      </c>
      <c r="C117" s="1" t="s">
        <v>23</v>
      </c>
      <c r="D117" s="1" t="s">
        <v>202</v>
      </c>
      <c r="E117" s="6">
        <v>117600</v>
      </c>
      <c r="F117" s="3">
        <v>44951</v>
      </c>
    </row>
    <row r="118" spans="1:10" x14ac:dyDescent="0.2">
      <c r="A118" s="1">
        <v>7579201</v>
      </c>
      <c r="B118" s="3">
        <v>44927</v>
      </c>
      <c r="C118" s="1" t="s">
        <v>23</v>
      </c>
      <c r="D118" s="1" t="s">
        <v>202</v>
      </c>
      <c r="E118" s="6">
        <v>105100</v>
      </c>
      <c r="F118" s="3">
        <v>44951</v>
      </c>
    </row>
    <row r="119" spans="1:10" x14ac:dyDescent="0.2">
      <c r="A119" s="1">
        <v>9111659602</v>
      </c>
      <c r="B119" s="3">
        <v>44929</v>
      </c>
      <c r="C119" s="1" t="s">
        <v>23</v>
      </c>
      <c r="D119" s="1" t="s">
        <v>199</v>
      </c>
      <c r="E119" s="6">
        <v>101798.63</v>
      </c>
      <c r="F119" s="3">
        <v>44944</v>
      </c>
    </row>
    <row r="120" spans="1:10" x14ac:dyDescent="0.2">
      <c r="A120" s="1">
        <v>9111659603</v>
      </c>
      <c r="B120" s="3">
        <v>44929</v>
      </c>
      <c r="C120" s="1" t="s">
        <v>23</v>
      </c>
      <c r="D120" s="1" t="s">
        <v>200</v>
      </c>
      <c r="E120" s="6">
        <v>17901.13</v>
      </c>
      <c r="F120" s="3">
        <v>44944</v>
      </c>
    </row>
    <row r="121" spans="1:10" x14ac:dyDescent="0.2">
      <c r="A121" s="1">
        <v>9111670077</v>
      </c>
      <c r="B121" s="3">
        <v>44960</v>
      </c>
      <c r="C121" s="1" t="s">
        <v>23</v>
      </c>
      <c r="D121" s="1" t="s">
        <v>188</v>
      </c>
      <c r="E121" s="6">
        <v>183889.31</v>
      </c>
      <c r="F121" s="3">
        <v>44974</v>
      </c>
    </row>
    <row r="122" spans="1:10" x14ac:dyDescent="0.2">
      <c r="A122" s="1">
        <v>9111670078</v>
      </c>
      <c r="B122" s="3">
        <v>44960</v>
      </c>
      <c r="C122" s="1" t="s">
        <v>23</v>
      </c>
      <c r="D122" s="1" t="s">
        <v>189</v>
      </c>
      <c r="E122" s="6">
        <v>101795.32</v>
      </c>
      <c r="F122" s="3">
        <v>44974</v>
      </c>
    </row>
    <row r="123" spans="1:10" x14ac:dyDescent="0.2">
      <c r="A123" s="1">
        <v>9111683132</v>
      </c>
      <c r="B123" s="3">
        <v>44987</v>
      </c>
      <c r="C123" s="1" t="s">
        <v>23</v>
      </c>
      <c r="D123" s="1" t="s">
        <v>173</v>
      </c>
      <c r="E123" s="6">
        <v>182041.09</v>
      </c>
      <c r="F123" s="3">
        <v>45002</v>
      </c>
    </row>
    <row r="124" spans="1:10" x14ac:dyDescent="0.2">
      <c r="A124" s="1">
        <v>9111683133</v>
      </c>
      <c r="B124" s="3">
        <v>44987</v>
      </c>
      <c r="C124" s="1" t="s">
        <v>23</v>
      </c>
      <c r="D124" s="1" t="s">
        <v>174</v>
      </c>
      <c r="E124" s="6">
        <v>98069.07</v>
      </c>
      <c r="F124" s="3">
        <v>45002</v>
      </c>
    </row>
    <row r="125" spans="1:10" x14ac:dyDescent="0.2">
      <c r="A125" s="1">
        <v>9111690187</v>
      </c>
      <c r="B125" s="3">
        <v>45020</v>
      </c>
      <c r="C125" s="1" t="s">
        <v>23</v>
      </c>
      <c r="D125" s="1" t="s">
        <v>155</v>
      </c>
      <c r="E125" s="6">
        <v>158491.19</v>
      </c>
      <c r="F125" s="3">
        <v>45035</v>
      </c>
    </row>
    <row r="126" spans="1:10" x14ac:dyDescent="0.2">
      <c r="A126" s="1">
        <v>9111690188</v>
      </c>
      <c r="B126" s="3">
        <v>45020</v>
      </c>
      <c r="C126" s="1" t="s">
        <v>23</v>
      </c>
      <c r="D126" s="1" t="s">
        <v>156</v>
      </c>
      <c r="E126" s="6">
        <v>102856.56</v>
      </c>
      <c r="F126" s="3">
        <v>45035</v>
      </c>
    </row>
    <row r="127" spans="1:10" x14ac:dyDescent="0.2">
      <c r="A127" s="1">
        <v>9111700534</v>
      </c>
      <c r="B127" s="3">
        <v>45049</v>
      </c>
      <c r="C127" s="1" t="s">
        <v>23</v>
      </c>
      <c r="D127" s="1" t="s">
        <v>136</v>
      </c>
      <c r="E127" s="6">
        <v>135060.53</v>
      </c>
      <c r="F127" s="3">
        <v>45064</v>
      </c>
    </row>
    <row r="128" spans="1:10" x14ac:dyDescent="0.2">
      <c r="A128" s="1">
        <v>9111700535</v>
      </c>
      <c r="B128" s="3">
        <v>45049</v>
      </c>
      <c r="C128" s="1" t="s">
        <v>23</v>
      </c>
      <c r="D128" s="1" t="s">
        <v>137</v>
      </c>
      <c r="E128" s="6">
        <v>98867.98</v>
      </c>
      <c r="F128" s="3">
        <v>45064</v>
      </c>
    </row>
    <row r="129" spans="1:6" x14ac:dyDescent="0.2">
      <c r="A129" s="1">
        <v>9111715875</v>
      </c>
      <c r="B129" s="3">
        <v>45079</v>
      </c>
      <c r="C129" s="1" t="s">
        <v>23</v>
      </c>
      <c r="D129" s="1" t="s">
        <v>127</v>
      </c>
      <c r="E129" s="6">
        <v>103879.27</v>
      </c>
      <c r="F129" s="3">
        <v>45096</v>
      </c>
    </row>
    <row r="130" spans="1:6" x14ac:dyDescent="0.2">
      <c r="A130" s="1">
        <v>9111715876</v>
      </c>
      <c r="B130" s="3">
        <v>45079</v>
      </c>
      <c r="C130" s="1" t="s">
        <v>23</v>
      </c>
      <c r="D130" s="1" t="s">
        <v>128</v>
      </c>
      <c r="E130" s="6">
        <v>95743.89</v>
      </c>
      <c r="F130" s="3">
        <v>45096</v>
      </c>
    </row>
    <row r="131" spans="1:6" x14ac:dyDescent="0.2">
      <c r="A131" s="1">
        <v>9111722583</v>
      </c>
      <c r="B131" s="3">
        <v>45111</v>
      </c>
      <c r="C131" s="1" t="s">
        <v>23</v>
      </c>
      <c r="D131" s="1" t="s">
        <v>113</v>
      </c>
      <c r="E131" s="6">
        <v>90801.39</v>
      </c>
      <c r="F131" s="3">
        <v>45126</v>
      </c>
    </row>
    <row r="132" spans="1:6" x14ac:dyDescent="0.2">
      <c r="A132" s="1">
        <v>9111734081</v>
      </c>
      <c r="B132" s="3">
        <v>45140</v>
      </c>
      <c r="C132" s="1" t="s">
        <v>23</v>
      </c>
      <c r="D132" s="1" t="s">
        <v>99</v>
      </c>
      <c r="E132" s="6">
        <v>75151.14</v>
      </c>
      <c r="F132" s="3">
        <v>45154</v>
      </c>
    </row>
    <row r="133" spans="1:6" x14ac:dyDescent="0.2">
      <c r="A133" s="1">
        <v>9111743309</v>
      </c>
      <c r="B133" s="3">
        <v>45173</v>
      </c>
      <c r="C133" s="1" t="s">
        <v>23</v>
      </c>
      <c r="D133" s="1" t="s">
        <v>89</v>
      </c>
      <c r="E133" s="6">
        <v>87158.61</v>
      </c>
      <c r="F133" s="3">
        <v>45187</v>
      </c>
    </row>
    <row r="134" spans="1:6" x14ac:dyDescent="0.2">
      <c r="A134" s="1">
        <v>9111754118</v>
      </c>
      <c r="B134" s="3">
        <v>45202</v>
      </c>
      <c r="C134" s="1" t="s">
        <v>23</v>
      </c>
      <c r="D134" s="1" t="s">
        <v>69</v>
      </c>
      <c r="E134" s="6">
        <v>88225.81</v>
      </c>
      <c r="F134" s="3">
        <v>45217</v>
      </c>
    </row>
    <row r="135" spans="1:6" x14ac:dyDescent="0.2">
      <c r="A135" s="1">
        <v>9111763646</v>
      </c>
      <c r="B135" s="3">
        <v>45232</v>
      </c>
      <c r="C135" s="1" t="s">
        <v>23</v>
      </c>
      <c r="D135" s="1" t="s">
        <v>55</v>
      </c>
      <c r="E135" s="6">
        <v>111272.15</v>
      </c>
      <c r="F135" s="3">
        <v>45250</v>
      </c>
    </row>
    <row r="136" spans="1:6" x14ac:dyDescent="0.2">
      <c r="A136" s="1">
        <v>9111763647</v>
      </c>
      <c r="B136" s="3">
        <v>45232</v>
      </c>
      <c r="C136" s="1" t="s">
        <v>23</v>
      </c>
      <c r="D136" s="1" t="s">
        <v>56</v>
      </c>
      <c r="E136" s="6">
        <v>94020.87</v>
      </c>
      <c r="F136" s="3">
        <v>45250</v>
      </c>
    </row>
    <row r="137" spans="1:6" x14ac:dyDescent="0.2">
      <c r="A137" s="1">
        <v>9111772075</v>
      </c>
      <c r="B137" s="3">
        <v>45264</v>
      </c>
      <c r="C137" s="1" t="s">
        <v>23</v>
      </c>
      <c r="D137" s="1" t="s">
        <v>28</v>
      </c>
      <c r="E137" s="6">
        <v>163081.93</v>
      </c>
      <c r="F137" s="3">
        <v>45279</v>
      </c>
    </row>
    <row r="138" spans="1:6" x14ac:dyDescent="0.2">
      <c r="A138" s="1">
        <v>9111772076</v>
      </c>
      <c r="B138" s="3">
        <v>45264</v>
      </c>
      <c r="C138" s="1" t="s">
        <v>23</v>
      </c>
      <c r="D138" s="1" t="s">
        <v>29</v>
      </c>
      <c r="E138" s="6">
        <v>96268.55</v>
      </c>
      <c r="F138" s="3">
        <v>45279</v>
      </c>
    </row>
    <row r="139" spans="1:6" x14ac:dyDescent="0.2">
      <c r="A139" s="1">
        <v>9111781769</v>
      </c>
      <c r="B139" s="3">
        <v>45291</v>
      </c>
      <c r="C139" s="1" t="s">
        <v>23</v>
      </c>
      <c r="D139" s="1" t="s">
        <v>24</v>
      </c>
      <c r="E139" s="6">
        <v>73920.67</v>
      </c>
      <c r="F139" s="3">
        <v>45309</v>
      </c>
    </row>
    <row r="140" spans="1:6" x14ac:dyDescent="0.2">
      <c r="A140" s="1">
        <v>9111781770</v>
      </c>
      <c r="B140" s="3">
        <v>45291</v>
      </c>
      <c r="C140" s="1" t="s">
        <v>23</v>
      </c>
      <c r="D140" s="1" t="s">
        <v>25</v>
      </c>
      <c r="E140" s="6">
        <v>-3739.91</v>
      </c>
      <c r="F140" s="3">
        <v>45307</v>
      </c>
    </row>
    <row r="141" spans="1:6" x14ac:dyDescent="0.2">
      <c r="A141" s="1">
        <v>2342016131</v>
      </c>
      <c r="B141" s="3">
        <v>44945</v>
      </c>
      <c r="C141" s="1" t="s">
        <v>19</v>
      </c>
      <c r="D141" s="1" t="s">
        <v>198</v>
      </c>
      <c r="E141" s="6">
        <v>-256290</v>
      </c>
      <c r="F141" s="3">
        <v>44960</v>
      </c>
    </row>
    <row r="142" spans="1:6" x14ac:dyDescent="0.2">
      <c r="A142" s="1">
        <v>76089</v>
      </c>
      <c r="B142" s="3">
        <v>44945</v>
      </c>
      <c r="C142" s="1" t="s">
        <v>19</v>
      </c>
      <c r="D142" s="1" t="s">
        <v>66</v>
      </c>
      <c r="E142" s="6">
        <v>597220</v>
      </c>
      <c r="F142" s="3">
        <v>44972</v>
      </c>
    </row>
    <row r="143" spans="1:6" x14ac:dyDescent="0.2">
      <c r="A143" s="1">
        <v>2342046134</v>
      </c>
      <c r="B143" s="3">
        <v>45027</v>
      </c>
      <c r="C143" s="1" t="s">
        <v>19</v>
      </c>
      <c r="D143" s="1" t="s">
        <v>153</v>
      </c>
      <c r="E143" s="6">
        <v>-24491</v>
      </c>
      <c r="F143" s="3">
        <v>45042</v>
      </c>
    </row>
    <row r="144" spans="1:6" x14ac:dyDescent="0.2">
      <c r="A144" s="1">
        <v>76089</v>
      </c>
      <c r="B144" s="3">
        <v>45027</v>
      </c>
      <c r="C144" s="1" t="s">
        <v>19</v>
      </c>
      <c r="D144" s="1" t="s">
        <v>66</v>
      </c>
      <c r="E144" s="6">
        <v>634830</v>
      </c>
      <c r="F144" s="3">
        <v>45061</v>
      </c>
    </row>
    <row r="145" spans="1:10" x14ac:dyDescent="0.2">
      <c r="A145" s="1">
        <v>2342076638</v>
      </c>
      <c r="B145" s="3">
        <v>45120</v>
      </c>
      <c r="C145" s="1" t="s">
        <v>19</v>
      </c>
      <c r="D145" s="1" t="s">
        <v>110</v>
      </c>
      <c r="E145" s="6">
        <v>-31719</v>
      </c>
      <c r="F145" s="3">
        <v>45135</v>
      </c>
    </row>
    <row r="146" spans="1:10" x14ac:dyDescent="0.2">
      <c r="A146" s="1">
        <v>76089</v>
      </c>
      <c r="B146" s="3">
        <v>45120</v>
      </c>
      <c r="C146" s="1" t="s">
        <v>19</v>
      </c>
      <c r="D146" s="1" t="s">
        <v>66</v>
      </c>
      <c r="E146" s="6">
        <v>609740</v>
      </c>
      <c r="F146" s="3">
        <v>45152</v>
      </c>
    </row>
    <row r="147" spans="1:10" x14ac:dyDescent="0.2">
      <c r="A147" s="1">
        <v>2342105253</v>
      </c>
      <c r="B147" s="3">
        <v>45205</v>
      </c>
      <c r="C147" s="1" t="s">
        <v>19</v>
      </c>
      <c r="D147" s="1" t="s">
        <v>65</v>
      </c>
      <c r="E147" s="6">
        <v>-17139</v>
      </c>
      <c r="F147" s="3">
        <v>45219</v>
      </c>
    </row>
    <row r="148" spans="1:10" x14ac:dyDescent="0.2">
      <c r="A148" s="1">
        <v>76089</v>
      </c>
      <c r="B148" s="3">
        <v>45205</v>
      </c>
      <c r="C148" s="1" t="s">
        <v>19</v>
      </c>
      <c r="D148" s="1" t="s">
        <v>66</v>
      </c>
      <c r="E148" s="6">
        <v>605770</v>
      </c>
      <c r="F148" s="3">
        <v>45245</v>
      </c>
    </row>
    <row r="149" spans="1:10" x14ac:dyDescent="0.2">
      <c r="A149" s="1">
        <v>2442005569</v>
      </c>
      <c r="B149" s="3">
        <v>45291</v>
      </c>
      <c r="C149" s="1" t="s">
        <v>19</v>
      </c>
      <c r="D149" s="1" t="s">
        <v>20</v>
      </c>
      <c r="E149" s="6">
        <v>17079</v>
      </c>
      <c r="F149" s="3">
        <v>45317</v>
      </c>
    </row>
    <row r="150" spans="1:10" x14ac:dyDescent="0.2">
      <c r="A150" s="1">
        <v>7000119131</v>
      </c>
      <c r="B150" s="3">
        <v>45015</v>
      </c>
      <c r="C150" s="1" t="s">
        <v>145</v>
      </c>
      <c r="D150" s="1" t="s">
        <v>146</v>
      </c>
      <c r="E150" s="6">
        <v>8107</v>
      </c>
      <c r="F150" s="3">
        <v>45021</v>
      </c>
      <c r="G150" s="1" t="s">
        <v>220</v>
      </c>
      <c r="H150" s="1" t="s">
        <v>205</v>
      </c>
      <c r="I150" s="2">
        <v>7159.9</v>
      </c>
      <c r="J150" s="1" t="s">
        <v>221</v>
      </c>
    </row>
    <row r="151" spans="1:10" x14ac:dyDescent="0.2">
      <c r="A151" s="1">
        <v>11110249</v>
      </c>
      <c r="B151" s="3">
        <v>45036</v>
      </c>
      <c r="C151" s="1" t="s">
        <v>145</v>
      </c>
      <c r="D151" s="1" t="s">
        <v>146</v>
      </c>
      <c r="E151" s="6">
        <v>0</v>
      </c>
    </row>
    <row r="152" spans="1:10" x14ac:dyDescent="0.2">
      <c r="A152" s="1">
        <v>230003</v>
      </c>
      <c r="B152" s="3">
        <v>45006</v>
      </c>
      <c r="C152" s="1" t="s">
        <v>7</v>
      </c>
      <c r="D152" s="1" t="s">
        <v>161</v>
      </c>
      <c r="E152" s="6">
        <v>105450</v>
      </c>
      <c r="F152" s="3">
        <v>45030</v>
      </c>
    </row>
    <row r="153" spans="1:10" x14ac:dyDescent="0.2">
      <c r="A153" s="1">
        <v>230004</v>
      </c>
      <c r="B153" s="3">
        <v>45016</v>
      </c>
      <c r="C153" s="1" t="s">
        <v>7</v>
      </c>
      <c r="D153" s="1" t="s">
        <v>159</v>
      </c>
      <c r="E153" s="6">
        <v>-10098.39</v>
      </c>
    </row>
    <row r="154" spans="1:10" x14ac:dyDescent="0.2">
      <c r="A154" s="1">
        <v>230007</v>
      </c>
      <c r="B154" s="3">
        <v>45029</v>
      </c>
      <c r="C154" s="1" t="s">
        <v>7</v>
      </c>
      <c r="D154" s="1" t="s">
        <v>151</v>
      </c>
      <c r="E154" s="6">
        <v>1448.36</v>
      </c>
      <c r="F154" s="3">
        <v>45121</v>
      </c>
    </row>
    <row r="155" spans="1:10" x14ac:dyDescent="0.2">
      <c r="A155" s="1">
        <v>230009</v>
      </c>
      <c r="B155" s="3">
        <v>45036</v>
      </c>
      <c r="C155" s="1" t="s">
        <v>7</v>
      </c>
      <c r="D155" s="1" t="s">
        <v>149</v>
      </c>
      <c r="E155" s="6">
        <v>7726.95</v>
      </c>
      <c r="F155" s="3">
        <v>45110</v>
      </c>
    </row>
    <row r="156" spans="1:10" x14ac:dyDescent="0.2">
      <c r="A156" s="1">
        <v>230010</v>
      </c>
      <c r="B156" s="3">
        <v>45042</v>
      </c>
      <c r="C156" s="1" t="s">
        <v>7</v>
      </c>
      <c r="D156" s="1" t="s">
        <v>144</v>
      </c>
      <c r="E156" s="6">
        <v>36.78</v>
      </c>
      <c r="F156" s="3">
        <v>45055</v>
      </c>
    </row>
    <row r="157" spans="1:10" x14ac:dyDescent="0.2">
      <c r="A157" s="1">
        <v>230012</v>
      </c>
      <c r="B157" s="3">
        <v>45138</v>
      </c>
      <c r="C157" s="1" t="s">
        <v>7</v>
      </c>
      <c r="D157" s="1" t="s">
        <v>103</v>
      </c>
      <c r="E157" s="6">
        <v>7726.95</v>
      </c>
      <c r="F157" s="3">
        <v>45152</v>
      </c>
    </row>
    <row r="158" spans="1:10" x14ac:dyDescent="0.2">
      <c r="A158" s="1">
        <v>10230002</v>
      </c>
      <c r="B158" s="3">
        <v>45168</v>
      </c>
      <c r="C158" s="1" t="s">
        <v>7</v>
      </c>
      <c r="D158" s="1" t="s">
        <v>93</v>
      </c>
      <c r="E158" s="6">
        <v>18097.11</v>
      </c>
      <c r="F158" s="3">
        <v>45177</v>
      </c>
      <c r="G158" s="1" t="s">
        <v>264</v>
      </c>
      <c r="H158" s="1" t="s">
        <v>205</v>
      </c>
      <c r="I158" s="2">
        <v>7159.9</v>
      </c>
      <c r="J158" s="1" t="s">
        <v>221</v>
      </c>
    </row>
    <row r="159" spans="1:10" x14ac:dyDescent="0.2">
      <c r="A159" s="1">
        <v>230001</v>
      </c>
      <c r="B159" s="3">
        <v>45179</v>
      </c>
      <c r="C159" s="1" t="s">
        <v>7</v>
      </c>
      <c r="D159" s="1" t="s">
        <v>81</v>
      </c>
      <c r="E159" s="6">
        <v>9660.26</v>
      </c>
      <c r="F159" s="3">
        <v>45191</v>
      </c>
      <c r="G159" s="1" t="s">
        <v>220</v>
      </c>
      <c r="H159" s="1" t="s">
        <v>205</v>
      </c>
      <c r="I159" s="2">
        <v>7159.9</v>
      </c>
      <c r="J159" s="1" t="s">
        <v>221</v>
      </c>
    </row>
    <row r="160" spans="1:10" x14ac:dyDescent="0.2">
      <c r="A160" s="1">
        <v>230013</v>
      </c>
      <c r="B160" s="3">
        <v>45179</v>
      </c>
      <c r="C160" s="1" t="s">
        <v>7</v>
      </c>
      <c r="D160" s="1" t="s">
        <v>82</v>
      </c>
      <c r="E160" s="6">
        <v>3681.91</v>
      </c>
      <c r="F160" s="3">
        <v>45191</v>
      </c>
    </row>
    <row r="161" spans="1:10" x14ac:dyDescent="0.2">
      <c r="A161" s="1">
        <v>230016</v>
      </c>
      <c r="B161" s="3">
        <v>45208</v>
      </c>
      <c r="C161" s="1" t="s">
        <v>7</v>
      </c>
      <c r="D161" s="1" t="s">
        <v>64</v>
      </c>
      <c r="E161" s="6">
        <v>1449.25</v>
      </c>
      <c r="F161" s="3">
        <v>45218</v>
      </c>
    </row>
    <row r="162" spans="1:10" x14ac:dyDescent="0.2">
      <c r="A162" s="1">
        <v>230003</v>
      </c>
      <c r="B162" s="3">
        <v>45257</v>
      </c>
      <c r="C162" s="1" t="s">
        <v>7</v>
      </c>
      <c r="D162" s="1" t="s">
        <v>35</v>
      </c>
      <c r="E162" s="6">
        <v>3792</v>
      </c>
      <c r="F162" s="3">
        <v>45271</v>
      </c>
      <c r="G162" s="1" t="s">
        <v>211</v>
      </c>
      <c r="H162" s="1" t="s">
        <v>228</v>
      </c>
      <c r="I162" s="2">
        <v>105</v>
      </c>
      <c r="J162" s="1" t="s">
        <v>214</v>
      </c>
    </row>
    <row r="163" spans="1:10" x14ac:dyDescent="0.2">
      <c r="A163" s="1">
        <v>230017</v>
      </c>
      <c r="B163" s="3">
        <v>45257</v>
      </c>
      <c r="C163" s="1" t="s">
        <v>7</v>
      </c>
      <c r="D163" s="1" t="s">
        <v>36</v>
      </c>
      <c r="E163" s="6">
        <v>7726.95</v>
      </c>
      <c r="F163" s="3">
        <v>45271</v>
      </c>
    </row>
    <row r="164" spans="1:10" x14ac:dyDescent="0.2">
      <c r="A164" s="1">
        <v>230020</v>
      </c>
      <c r="B164" s="3">
        <v>45281</v>
      </c>
      <c r="C164" s="1" t="s">
        <v>7</v>
      </c>
      <c r="D164" s="1" t="s">
        <v>27</v>
      </c>
      <c r="E164" s="6">
        <v>14931.24</v>
      </c>
      <c r="F164" s="3">
        <v>45295</v>
      </c>
    </row>
    <row r="165" spans="1:10" x14ac:dyDescent="0.2">
      <c r="A165" s="1">
        <v>230021</v>
      </c>
      <c r="B165" s="3">
        <v>45291</v>
      </c>
      <c r="C165" s="1" t="s">
        <v>7</v>
      </c>
      <c r="D165" s="1" t="s">
        <v>8</v>
      </c>
      <c r="E165" s="6">
        <v>7726.95</v>
      </c>
      <c r="F165" s="3">
        <v>45322</v>
      </c>
    </row>
    <row r="166" spans="1:10" x14ac:dyDescent="0.2">
      <c r="A166" s="1">
        <v>230024</v>
      </c>
      <c r="B166" s="3">
        <v>45291</v>
      </c>
      <c r="C166" s="1" t="s">
        <v>7</v>
      </c>
      <c r="D166" s="1" t="s">
        <v>11</v>
      </c>
      <c r="E166" s="6">
        <v>105300</v>
      </c>
      <c r="F166" s="3">
        <v>45322</v>
      </c>
    </row>
    <row r="167" spans="1:10" x14ac:dyDescent="0.2">
      <c r="A167" s="1">
        <v>230026</v>
      </c>
      <c r="B167" s="3">
        <v>45291</v>
      </c>
      <c r="C167" s="1" t="s">
        <v>7</v>
      </c>
      <c r="D167" s="1" t="s">
        <v>12</v>
      </c>
      <c r="E167" s="6">
        <v>821754</v>
      </c>
      <c r="F167" s="3">
        <v>45321</v>
      </c>
    </row>
    <row r="168" spans="1:10" x14ac:dyDescent="0.2">
      <c r="A168" s="1">
        <v>230005</v>
      </c>
      <c r="B168" s="3">
        <v>45016</v>
      </c>
      <c r="C168" s="1" t="s">
        <v>9</v>
      </c>
      <c r="D168" s="1" t="s">
        <v>159</v>
      </c>
      <c r="E168" s="6">
        <v>-7825</v>
      </c>
    </row>
    <row r="169" spans="1:10" x14ac:dyDescent="0.2">
      <c r="A169" s="1">
        <v>230006</v>
      </c>
      <c r="B169" s="3">
        <v>45029</v>
      </c>
      <c r="C169" s="1" t="s">
        <v>9</v>
      </c>
      <c r="D169" s="1" t="s">
        <v>150</v>
      </c>
      <c r="E169" s="6">
        <v>1065.57</v>
      </c>
      <c r="F169" s="3">
        <v>45120</v>
      </c>
    </row>
    <row r="170" spans="1:10" x14ac:dyDescent="0.2">
      <c r="A170" s="1">
        <v>230008</v>
      </c>
      <c r="B170" s="3">
        <v>45036</v>
      </c>
      <c r="C170" s="1" t="s">
        <v>9</v>
      </c>
      <c r="D170" s="1" t="s">
        <v>149</v>
      </c>
      <c r="E170" s="6">
        <v>7726.95</v>
      </c>
      <c r="F170" s="3">
        <v>45110</v>
      </c>
    </row>
    <row r="171" spans="1:10" x14ac:dyDescent="0.2">
      <c r="A171" s="1">
        <v>230011</v>
      </c>
      <c r="B171" s="3">
        <v>45138</v>
      </c>
      <c r="C171" s="1" t="s">
        <v>9</v>
      </c>
      <c r="D171" s="1" t="s">
        <v>103</v>
      </c>
      <c r="E171" s="6">
        <v>7726.95</v>
      </c>
      <c r="F171" s="3">
        <v>45152</v>
      </c>
    </row>
    <row r="172" spans="1:10" x14ac:dyDescent="0.2">
      <c r="A172" s="1">
        <v>230014</v>
      </c>
      <c r="B172" s="3">
        <v>45179</v>
      </c>
      <c r="C172" s="1" t="s">
        <v>9</v>
      </c>
      <c r="D172" s="1" t="s">
        <v>82</v>
      </c>
      <c r="E172" s="6">
        <v>2847.19</v>
      </c>
      <c r="F172" s="3">
        <v>45191</v>
      </c>
    </row>
    <row r="173" spans="1:10" x14ac:dyDescent="0.2">
      <c r="A173" s="1">
        <v>230015</v>
      </c>
      <c r="B173" s="3">
        <v>45208</v>
      </c>
      <c r="C173" s="1" t="s">
        <v>9</v>
      </c>
      <c r="D173" s="1" t="s">
        <v>64</v>
      </c>
      <c r="E173" s="6">
        <v>1096.8499999999999</v>
      </c>
      <c r="F173" s="3">
        <v>45222</v>
      </c>
    </row>
    <row r="174" spans="1:10" x14ac:dyDescent="0.2">
      <c r="A174" s="1">
        <v>230018</v>
      </c>
      <c r="B174" s="3">
        <v>45257</v>
      </c>
      <c r="C174" s="1" t="s">
        <v>9</v>
      </c>
      <c r="D174" s="1" t="s">
        <v>36</v>
      </c>
      <c r="E174" s="6">
        <v>7726.95</v>
      </c>
      <c r="F174" s="3">
        <v>45271</v>
      </c>
    </row>
    <row r="175" spans="1:10" x14ac:dyDescent="0.2">
      <c r="A175" s="1">
        <v>230019</v>
      </c>
      <c r="B175" s="3">
        <v>45281</v>
      </c>
      <c r="C175" s="1" t="s">
        <v>9</v>
      </c>
      <c r="D175" s="1" t="s">
        <v>26</v>
      </c>
      <c r="E175" s="6">
        <v>10985</v>
      </c>
      <c r="F175" s="3">
        <v>45295</v>
      </c>
    </row>
    <row r="176" spans="1:10" x14ac:dyDescent="0.2">
      <c r="A176" s="1">
        <v>230022</v>
      </c>
      <c r="B176" s="3">
        <v>45291</v>
      </c>
      <c r="C176" s="1" t="s">
        <v>9</v>
      </c>
      <c r="D176" s="1" t="s">
        <v>8</v>
      </c>
      <c r="E176" s="6">
        <v>7726.95</v>
      </c>
      <c r="F176" s="3">
        <v>45322</v>
      </c>
    </row>
    <row r="177" spans="1:10" x14ac:dyDescent="0.2">
      <c r="A177" s="1">
        <v>230023</v>
      </c>
      <c r="B177" s="3">
        <v>45291</v>
      </c>
      <c r="C177" s="1" t="s">
        <v>9</v>
      </c>
      <c r="D177" s="1" t="s">
        <v>10</v>
      </c>
      <c r="E177" s="6">
        <v>41700</v>
      </c>
      <c r="F177" s="3">
        <v>45342</v>
      </c>
    </row>
    <row r="178" spans="1:10" x14ac:dyDescent="0.2">
      <c r="A178" s="1">
        <v>230025</v>
      </c>
      <c r="B178" s="3">
        <v>45291</v>
      </c>
      <c r="C178" s="1" t="s">
        <v>9</v>
      </c>
      <c r="D178" s="1" t="s">
        <v>12</v>
      </c>
      <c r="E178" s="6">
        <v>623884</v>
      </c>
      <c r="F178" s="3">
        <v>45322</v>
      </c>
    </row>
    <row r="179" spans="1:10" x14ac:dyDescent="0.2">
      <c r="A179" s="1">
        <v>23010256</v>
      </c>
      <c r="B179" s="3">
        <v>45050</v>
      </c>
      <c r="C179" s="1" t="s">
        <v>39</v>
      </c>
      <c r="D179" s="1" t="s">
        <v>135</v>
      </c>
      <c r="E179" s="6">
        <v>2633.5</v>
      </c>
      <c r="F179" s="3">
        <v>45063</v>
      </c>
      <c r="G179" s="1" t="s">
        <v>220</v>
      </c>
      <c r="H179" s="1" t="s">
        <v>205</v>
      </c>
      <c r="I179" s="2">
        <v>7159.9</v>
      </c>
      <c r="J179" s="1" t="s">
        <v>221</v>
      </c>
    </row>
    <row r="180" spans="1:10" x14ac:dyDescent="0.2">
      <c r="A180" s="1">
        <v>23010681</v>
      </c>
      <c r="B180" s="3">
        <v>45254</v>
      </c>
      <c r="C180" s="1" t="s">
        <v>39</v>
      </c>
      <c r="D180" s="1" t="s">
        <v>40</v>
      </c>
      <c r="E180" s="6">
        <v>13179</v>
      </c>
      <c r="F180" s="3">
        <v>45267</v>
      </c>
      <c r="G180" s="1" t="s">
        <v>220</v>
      </c>
      <c r="H180" s="1" t="s">
        <v>205</v>
      </c>
      <c r="I180" s="2">
        <v>7159.9</v>
      </c>
      <c r="J180" s="1" t="s">
        <v>221</v>
      </c>
    </row>
    <row r="181" spans="1:10" x14ac:dyDescent="0.2">
      <c r="A181" s="1">
        <v>2300106</v>
      </c>
      <c r="B181" s="3">
        <v>44967</v>
      </c>
      <c r="C181" s="1" t="s">
        <v>13</v>
      </c>
      <c r="D181" s="4" t="s">
        <v>184</v>
      </c>
      <c r="E181" s="6">
        <v>33444.400000000001</v>
      </c>
      <c r="F181" s="3">
        <v>44980</v>
      </c>
      <c r="H181" s="1" t="s">
        <v>207</v>
      </c>
      <c r="I181" s="2">
        <v>140</v>
      </c>
      <c r="J181" s="1" t="s">
        <v>224</v>
      </c>
    </row>
    <row r="182" spans="1:10" x14ac:dyDescent="0.2">
      <c r="A182" s="1">
        <v>2300211</v>
      </c>
      <c r="B182" s="3">
        <v>44994</v>
      </c>
      <c r="C182" s="1" t="s">
        <v>13</v>
      </c>
      <c r="D182" s="4" t="s">
        <v>167</v>
      </c>
      <c r="E182" s="6">
        <v>33868.75</v>
      </c>
      <c r="F182" s="3">
        <v>45007</v>
      </c>
      <c r="H182" s="1" t="s">
        <v>207</v>
      </c>
      <c r="I182" s="2">
        <v>140</v>
      </c>
      <c r="J182" s="1" t="s">
        <v>224</v>
      </c>
    </row>
    <row r="183" spans="1:10" x14ac:dyDescent="0.2">
      <c r="A183" s="1">
        <v>2300316</v>
      </c>
      <c r="B183" s="3">
        <v>45028</v>
      </c>
      <c r="C183" s="1" t="s">
        <v>13</v>
      </c>
      <c r="D183" s="4" t="s">
        <v>152</v>
      </c>
      <c r="E183" s="6">
        <v>33791.449999999997</v>
      </c>
      <c r="F183" s="3">
        <v>45041</v>
      </c>
      <c r="H183" s="1" t="s">
        <v>207</v>
      </c>
      <c r="I183" s="2">
        <v>140</v>
      </c>
      <c r="J183" s="1" t="s">
        <v>224</v>
      </c>
    </row>
    <row r="184" spans="1:10" x14ac:dyDescent="0.2">
      <c r="A184" s="1">
        <v>2300420</v>
      </c>
      <c r="B184" s="3">
        <v>45057</v>
      </c>
      <c r="C184" s="1" t="s">
        <v>13</v>
      </c>
      <c r="D184" s="4" t="s">
        <v>134</v>
      </c>
      <c r="E184" s="6">
        <v>33834.410000000003</v>
      </c>
      <c r="F184" s="3">
        <v>45070</v>
      </c>
      <c r="H184" s="1" t="s">
        <v>207</v>
      </c>
      <c r="I184" s="2">
        <v>140</v>
      </c>
      <c r="J184" s="1" t="s">
        <v>224</v>
      </c>
    </row>
    <row r="185" spans="1:10" x14ac:dyDescent="0.2">
      <c r="A185" s="1">
        <v>2300551</v>
      </c>
      <c r="B185" s="3">
        <v>45086</v>
      </c>
      <c r="C185" s="1" t="s">
        <v>13</v>
      </c>
      <c r="D185" s="4" t="s">
        <v>126</v>
      </c>
      <c r="E185" s="6">
        <v>33444.400000000001</v>
      </c>
      <c r="F185" s="3">
        <v>45099</v>
      </c>
      <c r="H185" s="1" t="s">
        <v>207</v>
      </c>
      <c r="I185" s="2">
        <v>140</v>
      </c>
      <c r="J185" s="1" t="s">
        <v>224</v>
      </c>
    </row>
    <row r="186" spans="1:10" x14ac:dyDescent="0.2">
      <c r="A186" s="1">
        <v>2300660</v>
      </c>
      <c r="B186" s="3">
        <v>45120</v>
      </c>
      <c r="C186" s="1" t="s">
        <v>13</v>
      </c>
      <c r="D186" s="4" t="s">
        <v>109</v>
      </c>
      <c r="E186" s="6">
        <v>35147.589999999997</v>
      </c>
      <c r="F186" s="3">
        <v>45134</v>
      </c>
      <c r="H186" s="1" t="s">
        <v>207</v>
      </c>
      <c r="I186" s="2">
        <v>140</v>
      </c>
      <c r="J186" s="1" t="s">
        <v>224</v>
      </c>
    </row>
    <row r="187" spans="1:10" x14ac:dyDescent="0.2">
      <c r="A187" s="1">
        <v>2300764</v>
      </c>
      <c r="B187" s="3">
        <v>45148</v>
      </c>
      <c r="C187" s="1" t="s">
        <v>13</v>
      </c>
      <c r="D187" s="4" t="s">
        <v>97</v>
      </c>
      <c r="E187" s="6">
        <v>33696.58</v>
      </c>
      <c r="F187" s="3">
        <v>45161</v>
      </c>
      <c r="H187" s="1" t="s">
        <v>207</v>
      </c>
      <c r="I187" s="2">
        <v>140</v>
      </c>
      <c r="J187" s="1" t="s">
        <v>224</v>
      </c>
    </row>
    <row r="188" spans="1:10" x14ac:dyDescent="0.2">
      <c r="A188" s="1">
        <v>2300870</v>
      </c>
      <c r="B188" s="3">
        <v>45175</v>
      </c>
      <c r="C188" s="1" t="s">
        <v>13</v>
      </c>
      <c r="D188" s="4" t="s">
        <v>83</v>
      </c>
      <c r="E188" s="6">
        <v>34428.18</v>
      </c>
      <c r="F188" s="3">
        <v>45189</v>
      </c>
      <c r="H188" s="1" t="s">
        <v>207</v>
      </c>
      <c r="I188" s="2">
        <v>140</v>
      </c>
      <c r="J188" s="1" t="s">
        <v>224</v>
      </c>
    </row>
    <row r="189" spans="1:10" x14ac:dyDescent="0.2">
      <c r="A189" s="1">
        <v>2300979</v>
      </c>
      <c r="B189" s="3">
        <v>45212</v>
      </c>
      <c r="C189" s="1" t="s">
        <v>13</v>
      </c>
      <c r="D189" s="4" t="s">
        <v>63</v>
      </c>
      <c r="E189" s="6">
        <v>34718.58</v>
      </c>
      <c r="F189" s="3">
        <v>45225</v>
      </c>
      <c r="H189" s="1" t="s">
        <v>207</v>
      </c>
      <c r="I189" s="2">
        <v>140</v>
      </c>
      <c r="J189" s="1" t="s">
        <v>224</v>
      </c>
    </row>
    <row r="190" spans="1:10" x14ac:dyDescent="0.2">
      <c r="A190" s="1">
        <v>2301086</v>
      </c>
      <c r="B190" s="3">
        <v>45239</v>
      </c>
      <c r="C190" s="1" t="s">
        <v>13</v>
      </c>
      <c r="D190" s="4" t="s">
        <v>48</v>
      </c>
      <c r="E190" s="6">
        <v>34430.589999999997</v>
      </c>
      <c r="F190" s="3">
        <v>45252</v>
      </c>
      <c r="H190" s="1" t="s">
        <v>207</v>
      </c>
      <c r="I190" s="2">
        <v>140</v>
      </c>
      <c r="J190" s="1" t="s">
        <v>224</v>
      </c>
    </row>
    <row r="191" spans="1:10" x14ac:dyDescent="0.2">
      <c r="A191" s="1">
        <v>2301193</v>
      </c>
      <c r="B191" s="3">
        <v>45271</v>
      </c>
      <c r="C191" s="1" t="s">
        <v>13</v>
      </c>
      <c r="D191" s="4" t="s">
        <v>212</v>
      </c>
      <c r="E191" s="6">
        <v>35204.559999999998</v>
      </c>
      <c r="F191" s="3">
        <v>45287</v>
      </c>
      <c r="H191" s="1" t="s">
        <v>207</v>
      </c>
      <c r="I191" s="2">
        <v>140</v>
      </c>
      <c r="J191" s="1" t="s">
        <v>224</v>
      </c>
    </row>
    <row r="192" spans="1:10" x14ac:dyDescent="0.2">
      <c r="A192" s="1">
        <v>2301299</v>
      </c>
      <c r="B192" s="3">
        <v>45291</v>
      </c>
      <c r="C192" s="1" t="s">
        <v>13</v>
      </c>
      <c r="D192" s="4" t="s">
        <v>14</v>
      </c>
      <c r="E192" s="6">
        <v>34649.17</v>
      </c>
      <c r="F192" s="3">
        <v>45314</v>
      </c>
      <c r="H192" s="1" t="s">
        <v>207</v>
      </c>
      <c r="I192" s="2">
        <v>140</v>
      </c>
      <c r="J192" s="1" t="s">
        <v>224</v>
      </c>
    </row>
    <row r="193" spans="1:10" x14ac:dyDescent="0.2">
      <c r="B193" s="3"/>
      <c r="D193" s="4" t="s">
        <v>248</v>
      </c>
      <c r="E193" s="6">
        <f>32428*12</f>
        <v>389136</v>
      </c>
      <c r="F193" s="3"/>
      <c r="G193" s="1" t="s">
        <v>218</v>
      </c>
      <c r="H193" s="1" t="s">
        <v>207</v>
      </c>
      <c r="I193" s="2">
        <v>140</v>
      </c>
    </row>
    <row r="194" spans="1:10" x14ac:dyDescent="0.2">
      <c r="B194" s="3"/>
      <c r="D194" s="4" t="s">
        <v>249</v>
      </c>
      <c r="E194" s="6">
        <f>E181+E182+E183+E184+E185+E186+E187+E188+E189+E190+E191+E192-E193</f>
        <v>21522.660000000033</v>
      </c>
      <c r="F194" s="3"/>
      <c r="G194" s="1" t="s">
        <v>220</v>
      </c>
      <c r="H194" s="1" t="s">
        <v>205</v>
      </c>
      <c r="I194" s="2">
        <v>7159.9</v>
      </c>
    </row>
    <row r="195" spans="1:10" x14ac:dyDescent="0.2">
      <c r="A195" s="1">
        <v>230800001</v>
      </c>
      <c r="B195" s="3">
        <v>45020</v>
      </c>
      <c r="C195" s="1" t="s">
        <v>84</v>
      </c>
      <c r="D195" s="1" t="s">
        <v>154</v>
      </c>
      <c r="E195" s="6">
        <v>67200</v>
      </c>
      <c r="F195" s="3">
        <v>45028</v>
      </c>
      <c r="G195" s="1" t="s">
        <v>264</v>
      </c>
      <c r="H195" s="1" t="s">
        <v>205</v>
      </c>
      <c r="I195" s="2">
        <v>7159.9</v>
      </c>
      <c r="J195" s="1" t="s">
        <v>221</v>
      </c>
    </row>
    <row r="196" spans="1:10" x14ac:dyDescent="0.2">
      <c r="A196" s="1">
        <v>230100767</v>
      </c>
      <c r="B196" s="3">
        <v>45174</v>
      </c>
      <c r="C196" s="1" t="s">
        <v>84</v>
      </c>
      <c r="D196" s="1" t="s">
        <v>85</v>
      </c>
      <c r="E196" s="6">
        <v>93725</v>
      </c>
      <c r="F196" s="3">
        <v>45184</v>
      </c>
      <c r="G196" s="1" t="s">
        <v>264</v>
      </c>
      <c r="H196" s="1" t="s">
        <v>205</v>
      </c>
      <c r="I196" s="2">
        <v>7159.9</v>
      </c>
      <c r="J196" s="1" t="s">
        <v>221</v>
      </c>
    </row>
    <row r="197" spans="1:10" x14ac:dyDescent="0.2">
      <c r="A197" s="1">
        <v>230100768</v>
      </c>
      <c r="B197" s="3">
        <v>45174</v>
      </c>
      <c r="C197" s="1" t="s">
        <v>84</v>
      </c>
      <c r="D197" s="1" t="s">
        <v>86</v>
      </c>
      <c r="E197" s="6">
        <v>18797</v>
      </c>
      <c r="F197" s="3">
        <v>45184</v>
      </c>
      <c r="G197" s="1" t="s">
        <v>264</v>
      </c>
      <c r="H197" s="1" t="s">
        <v>205</v>
      </c>
      <c r="I197" s="2">
        <v>7159.9</v>
      </c>
      <c r="J197" s="1" t="s">
        <v>221</v>
      </c>
    </row>
    <row r="198" spans="1:10" x14ac:dyDescent="0.2">
      <c r="A198" s="1">
        <v>132023</v>
      </c>
      <c r="B198" s="3">
        <v>44975</v>
      </c>
      <c r="C198" s="1" t="s">
        <v>179</v>
      </c>
      <c r="D198" s="1" t="s">
        <v>180</v>
      </c>
      <c r="E198" s="6">
        <v>4496</v>
      </c>
      <c r="F198" s="3">
        <v>44988</v>
      </c>
      <c r="G198" s="1" t="s">
        <v>211</v>
      </c>
      <c r="H198" s="1" t="s">
        <v>228</v>
      </c>
      <c r="I198" s="2">
        <v>105</v>
      </c>
      <c r="J198" s="1" t="s">
        <v>214</v>
      </c>
    </row>
    <row r="199" spans="1:10" x14ac:dyDescent="0.2">
      <c r="A199" s="1">
        <v>2172023</v>
      </c>
      <c r="B199" s="3">
        <v>44977</v>
      </c>
      <c r="C199" s="1" t="s">
        <v>37</v>
      </c>
      <c r="D199" s="1" t="s">
        <v>178</v>
      </c>
      <c r="E199" s="6">
        <v>9487.9</v>
      </c>
      <c r="F199" s="3">
        <v>45033</v>
      </c>
      <c r="G199" s="1" t="s">
        <v>223</v>
      </c>
      <c r="H199" s="1" t="s">
        <v>205</v>
      </c>
      <c r="I199" s="2">
        <v>7159.9</v>
      </c>
      <c r="J199" s="1" t="s">
        <v>221</v>
      </c>
    </row>
    <row r="200" spans="1:10" x14ac:dyDescent="0.2">
      <c r="A200" s="1">
        <v>7692023</v>
      </c>
      <c r="B200" s="3">
        <v>45047</v>
      </c>
      <c r="C200" s="1" t="s">
        <v>37</v>
      </c>
      <c r="D200" s="1" t="s">
        <v>140</v>
      </c>
      <c r="E200" s="6">
        <v>7767.5</v>
      </c>
      <c r="F200" s="3">
        <v>45061</v>
      </c>
      <c r="G200" s="1" t="s">
        <v>223</v>
      </c>
      <c r="H200" s="1" t="s">
        <v>205</v>
      </c>
      <c r="I200" s="2">
        <v>7159.9</v>
      </c>
      <c r="J200" s="1" t="s">
        <v>221</v>
      </c>
    </row>
    <row r="201" spans="1:10" x14ac:dyDescent="0.2">
      <c r="A201" s="1">
        <v>10792023</v>
      </c>
      <c r="B201" s="3">
        <v>45098</v>
      </c>
      <c r="C201" s="1" t="s">
        <v>37</v>
      </c>
      <c r="D201" s="1" t="s">
        <v>124</v>
      </c>
      <c r="E201" s="6">
        <v>13068</v>
      </c>
      <c r="F201" s="3">
        <v>45183</v>
      </c>
      <c r="G201" s="1" t="s">
        <v>223</v>
      </c>
      <c r="H201" s="1" t="s">
        <v>205</v>
      </c>
      <c r="I201" s="2">
        <v>7159.9</v>
      </c>
      <c r="J201" s="1" t="s">
        <v>221</v>
      </c>
    </row>
    <row r="202" spans="1:10" x14ac:dyDescent="0.2">
      <c r="A202" s="1">
        <v>13122023</v>
      </c>
      <c r="B202" s="3">
        <v>45139</v>
      </c>
      <c r="C202" s="1" t="s">
        <v>37</v>
      </c>
      <c r="D202" s="1" t="s">
        <v>101</v>
      </c>
      <c r="E202" s="6">
        <v>7767.5</v>
      </c>
      <c r="F202" s="3">
        <v>45152</v>
      </c>
      <c r="G202" s="1" t="s">
        <v>223</v>
      </c>
      <c r="H202" s="1" t="s">
        <v>205</v>
      </c>
      <c r="I202" s="2">
        <v>7159.9</v>
      </c>
      <c r="J202" s="1" t="s">
        <v>221</v>
      </c>
    </row>
    <row r="203" spans="1:10" x14ac:dyDescent="0.2">
      <c r="A203" s="1">
        <v>18722023</v>
      </c>
      <c r="B203" s="3">
        <v>45231</v>
      </c>
      <c r="C203" s="1" t="s">
        <v>37</v>
      </c>
      <c r="D203" s="1" t="s">
        <v>58</v>
      </c>
      <c r="E203" s="6">
        <v>7767.5</v>
      </c>
      <c r="F203" s="3">
        <v>45244</v>
      </c>
      <c r="G203" s="1" t="s">
        <v>223</v>
      </c>
      <c r="H203" s="1" t="s">
        <v>205</v>
      </c>
      <c r="I203" s="2">
        <v>7159.9</v>
      </c>
      <c r="J203" s="1" t="s">
        <v>221</v>
      </c>
    </row>
    <row r="204" spans="1:10" x14ac:dyDescent="0.2">
      <c r="A204" s="1">
        <v>21412023</v>
      </c>
      <c r="B204" s="3">
        <v>45254</v>
      </c>
      <c r="C204" s="1" t="s">
        <v>37</v>
      </c>
      <c r="D204" s="1" t="s">
        <v>38</v>
      </c>
      <c r="E204" s="6">
        <v>71072.3</v>
      </c>
      <c r="F204" s="3">
        <v>45267</v>
      </c>
      <c r="G204" s="1" t="s">
        <v>223</v>
      </c>
      <c r="H204" s="1" t="s">
        <v>205</v>
      </c>
      <c r="I204" s="2">
        <v>7159.9</v>
      </c>
      <c r="J204" s="1" t="s">
        <v>221</v>
      </c>
    </row>
    <row r="207" spans="1:10" x14ac:dyDescent="0.2">
      <c r="D207" s="1" t="s">
        <v>250</v>
      </c>
      <c r="E207" s="6">
        <f>E3+E4+E5+E6+E21+E22+E23+E24+E64+E162+E198</f>
        <v>74001.450000000012</v>
      </c>
    </row>
    <row r="208" spans="1:10" x14ac:dyDescent="0.2">
      <c r="D208" s="1" t="s">
        <v>255</v>
      </c>
      <c r="E208" s="6">
        <f>E2+E32+E33+E34+E35+E36+E37+E38+E39+E40+E41+E42+E43+E44+E73+E74+E83+E85+E86+E87+E88+E89+E90+E91+E92+E93+E94+E95+E109+E110+E111+E193</f>
        <v>562301.69999999995</v>
      </c>
    </row>
    <row r="209" spans="4:5" x14ac:dyDescent="0.2">
      <c r="D209" s="1" t="s">
        <v>256</v>
      </c>
      <c r="E209" s="6">
        <f>E72</f>
        <v>40375</v>
      </c>
    </row>
    <row r="210" spans="4:5" x14ac:dyDescent="0.2">
      <c r="D210" s="1" t="s">
        <v>257</v>
      </c>
      <c r="E210" s="6">
        <f>E63</f>
        <v>176508.62</v>
      </c>
    </row>
    <row r="211" spans="4:5" x14ac:dyDescent="0.2">
      <c r="D211" s="1" t="s">
        <v>258</v>
      </c>
      <c r="E211" s="6">
        <f>E15+E16+E17+E18+E19+E67+E68</f>
        <v>207981.02000000002</v>
      </c>
    </row>
    <row r="212" spans="4:5" x14ac:dyDescent="0.2">
      <c r="D212" s="1" t="s">
        <v>259</v>
      </c>
      <c r="E212" s="6">
        <f>E66</f>
        <v>56565</v>
      </c>
    </row>
    <row r="213" spans="4:5" x14ac:dyDescent="0.2">
      <c r="D213" s="1" t="s">
        <v>260</v>
      </c>
      <c r="E213" s="6">
        <f>E7+E9+E11+E25+E31+E75+E80+E81+E116+E150+E159+E179+E180+E194+E26+E27</f>
        <v>111931.23000000003</v>
      </c>
    </row>
    <row r="214" spans="4:5" x14ac:dyDescent="0.2">
      <c r="D214" s="1" t="s">
        <v>261</v>
      </c>
      <c r="E214" s="6">
        <f>E76+E77+E78+E79</f>
        <v>8570</v>
      </c>
    </row>
    <row r="215" spans="4:5" x14ac:dyDescent="0.2">
      <c r="D215" s="1" t="s">
        <v>262</v>
      </c>
      <c r="E215" s="6">
        <f>E69+E96+E97+E98+E99+E100+E101+E102+E103+E104+E105+E106+E107+E108+E20</f>
        <v>209619.3</v>
      </c>
    </row>
    <row r="216" spans="4:5" x14ac:dyDescent="0.2">
      <c r="D216" s="1" t="s">
        <v>263</v>
      </c>
      <c r="E216" s="6">
        <f>E199+E200+E201+E202+E203+E204</f>
        <v>116930.70000000001</v>
      </c>
    </row>
    <row r="217" spans="4:5" x14ac:dyDescent="0.2">
      <c r="D217" s="1" t="s">
        <v>264</v>
      </c>
      <c r="E217" s="6">
        <f>E8+E10+E12+E13+E14+E29+E30+E82+E112+E113+E114+E115+E158+E195+E196+E197</f>
        <v>662670.65999999992</v>
      </c>
    </row>
    <row r="219" spans="4:5" x14ac:dyDescent="0.2">
      <c r="D219" s="1" t="s">
        <v>265</v>
      </c>
      <c r="E219" s="6">
        <f>SUBTOTAL(9,E207:E216)</f>
        <v>1564784.02</v>
      </c>
    </row>
    <row r="221" spans="4:5" x14ac:dyDescent="0.2">
      <c r="D221" s="1" t="s">
        <v>266</v>
      </c>
      <c r="E221" s="6">
        <f>(E216/100*E223)+(E215/100*E223)+(E214/100*E223)+(E213/100*E223)+(E212/100*E223)+(E211/100*E223)+(E210/100*E223)+(E209/119)+(E208/140)</f>
        <v>13770.276287228675</v>
      </c>
    </row>
    <row r="222" spans="4:5" x14ac:dyDescent="0.2">
      <c r="D222" s="1" t="s">
        <v>267</v>
      </c>
      <c r="E222" s="6">
        <v>75.900000000000006</v>
      </c>
    </row>
    <row r="223" spans="4:5" x14ac:dyDescent="0.2">
      <c r="D223" s="1" t="s">
        <v>268</v>
      </c>
      <c r="E223" s="6">
        <f>E222*100/7159.9</f>
        <v>1.0600706713780921</v>
      </c>
    </row>
    <row r="224" spans="4:5" x14ac:dyDescent="0.2">
      <c r="D224" s="1" t="s">
        <v>273</v>
      </c>
      <c r="E224" s="6">
        <f>E222*10*12</f>
        <v>9108</v>
      </c>
    </row>
    <row r="226" spans="4:5" x14ac:dyDescent="0.2">
      <c r="D226" s="1" t="s">
        <v>269</v>
      </c>
      <c r="E226" s="6">
        <f>E207/105</f>
        <v>704.77571428571434</v>
      </c>
    </row>
    <row r="227" spans="4:5" x14ac:dyDescent="0.2">
      <c r="D227" s="1" t="s">
        <v>270</v>
      </c>
      <c r="E227" s="6">
        <f>E221+E226</f>
        <v>14475.052001514388</v>
      </c>
    </row>
    <row r="229" spans="4:5" x14ac:dyDescent="0.2">
      <c r="D229" s="1" t="s">
        <v>271</v>
      </c>
      <c r="E229" s="6">
        <f>(E216/100*E231)+(E215/100*E231)+(E214/100*E231)+(E213/100*E231)+(E212/100*E231)+(E211/100*E231)+(E210/100*E231)+(E208/140)</f>
        <v>4400.9611959963522</v>
      </c>
    </row>
    <row r="230" spans="4:5" x14ac:dyDescent="0.2">
      <c r="D230" s="1" t="s">
        <v>272</v>
      </c>
      <c r="E230" s="6">
        <v>3.1</v>
      </c>
    </row>
    <row r="231" spans="4:5" x14ac:dyDescent="0.2">
      <c r="D231" s="1" t="s">
        <v>268</v>
      </c>
      <c r="E231" s="6">
        <f>E230*100/7159.9</f>
        <v>4.3296694087906255E-2</v>
      </c>
    </row>
    <row r="232" spans="4:5" x14ac:dyDescent="0.2">
      <c r="D232" s="1" t="s">
        <v>273</v>
      </c>
      <c r="E232" s="6">
        <f>E230*10*12</f>
        <v>372</v>
      </c>
    </row>
  </sheetData>
  <autoFilter ref="A1:G205" xr:uid="{00000000-0009-0000-0000-000000000000}">
    <sortState xmlns:xlrd2="http://schemas.microsoft.com/office/spreadsheetml/2017/richdata2" ref="A31:G191">
      <sortCondition ref="C2:C204"/>
      <sortCondition ref="B2:B204"/>
    </sortState>
  </autoFilter>
  <sortState xmlns:xlrd2="http://schemas.microsoft.com/office/spreadsheetml/2017/richdata2" ref="A2:H204">
    <sortCondition ref="C2:C204"/>
    <sortCondition ref="B2:B204"/>
  </sortState>
  <pageMargins left="0.25" right="0.25" top="0.75" bottom="0.75" header="0.3" footer="0.3"/>
  <pageSetup paperSize="9" scale="39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Faktury_undefined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 Šrepl</cp:lastModifiedBy>
  <cp:lastPrinted>2024-05-27T13:25:45Z</cp:lastPrinted>
  <dcterms:created xsi:type="dcterms:W3CDTF">2024-05-06T17:08:12Z</dcterms:created>
  <dcterms:modified xsi:type="dcterms:W3CDTF">2024-07-19T15:59:10Z</dcterms:modified>
</cp:coreProperties>
</file>